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imbra.prodam.local\Prodam2\GEADM\3. GEADM - Cristianne 2018 a 2023\Termos de Referência\Ar-Condicionado Manutenção\2023\"/>
    </mc:Choice>
  </mc:AlternateContent>
  <xr:revisionPtr revIDLastSave="0" documentId="13_ncr:1_{04E257A2-2BEC-47F9-BDC4-6025C676A9A8}" xr6:coauthVersionLast="47" xr6:coauthVersionMax="47" xr10:uidLastSave="{00000000-0000-0000-0000-000000000000}"/>
  <bookViews>
    <workbookView xWindow="-120" yWindow="-120" windowWidth="29040" windowHeight="15720" xr2:uid="{0BA83176-2B70-4A25-BB58-796E8E0A9A75}"/>
  </bookViews>
  <sheets>
    <sheet name="CCT SEAC 2023" sheetId="1" r:id="rId1"/>
    <sheet name="Transporte e Alimentação" sheetId="2" r:id="rId2"/>
    <sheet name="Uniforme e EPI" sheetId="5" r:id="rId3"/>
    <sheet name="Lista de Materiai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G9" i="2"/>
  <c r="G3" i="2"/>
  <c r="H3" i="2" s="1"/>
  <c r="F19" i="1"/>
  <c r="H9" i="2"/>
  <c r="J9" i="2"/>
  <c r="D3" i="2"/>
  <c r="F4" i="2"/>
  <c r="G4" i="2" s="1"/>
  <c r="F3" i="2"/>
  <c r="E5" i="1"/>
  <c r="E4" i="1"/>
  <c r="F5" i="1" l="1"/>
  <c r="E14" i="5" l="1"/>
  <c r="E15" i="5" s="1"/>
  <c r="E24" i="5" l="1"/>
  <c r="E25" i="5" s="1"/>
  <c r="F11" i="1" l="1"/>
  <c r="D9" i="2"/>
  <c r="D4" i="2"/>
  <c r="F4" i="1" l="1"/>
  <c r="H4" i="2"/>
  <c r="J4" i="2" s="1"/>
  <c r="F10" i="1"/>
  <c r="F6" i="1" l="1"/>
  <c r="F7" i="1" s="1"/>
  <c r="F8" i="1" s="1"/>
  <c r="D30" i="1"/>
  <c r="E30" i="1" s="1"/>
  <c r="E32" i="1" l="1"/>
  <c r="J3" i="2"/>
  <c r="J5" i="2" s="1"/>
  <c r="F12" i="1" s="1"/>
  <c r="F20" i="1" l="1"/>
  <c r="E22" i="1" s="1"/>
  <c r="F22" i="1" l="1"/>
  <c r="E23" i="1" s="1"/>
  <c r="E33" i="1"/>
  <c r="F23" i="1" l="1"/>
  <c r="F24" i="1" s="1"/>
  <c r="E26" i="1" l="1"/>
  <c r="F28" i="1" s="1"/>
  <c r="E34" i="1"/>
  <c r="F29" i="1" l="1"/>
  <c r="F26" i="1"/>
  <c r="F27" i="1"/>
  <c r="F30" i="1" l="1"/>
  <c r="E35" i="1" s="1"/>
  <c r="E36" i="1" s="1"/>
  <c r="F36" i="1" s="1"/>
</calcChain>
</file>

<file path=xl/sharedStrings.xml><?xml version="1.0" encoding="utf-8"?>
<sst xmlns="http://schemas.openxmlformats.org/spreadsheetml/2006/main" count="217" uniqueCount="185">
  <si>
    <t>GRUPO (A)</t>
  </si>
  <si>
    <t>MÃO-DE-OBRA</t>
  </si>
  <si>
    <t>QTDE</t>
  </si>
  <si>
    <t>SUBTOTAL MÊS</t>
  </si>
  <si>
    <t>TOTAL DE REMUNERAÇÃO (1)</t>
  </si>
  <si>
    <t>ENCARGOS SOCIAIS (2)</t>
  </si>
  <si>
    <t>TOTAL DO GRUPO A (1+2)</t>
  </si>
  <si>
    <t>GRUPO B (INSUMOS E BENEFÍCIOS)</t>
  </si>
  <si>
    <t>UNITÁRIO</t>
  </si>
  <si>
    <t>SUBTOTAL</t>
  </si>
  <si>
    <t>TOTAL DO GRUPO B</t>
  </si>
  <si>
    <t>GRUPO C (DEMAIS COMPONENTES)</t>
  </si>
  <si>
    <t>PERCENTUAL</t>
  </si>
  <si>
    <t>BASE DE CÁLCULO</t>
  </si>
  <si>
    <t>VALOR MENSAL</t>
  </si>
  <si>
    <t>TOTAL DO GRUPO C</t>
  </si>
  <si>
    <t>ISSQN</t>
  </si>
  <si>
    <t>COFINS</t>
  </si>
  <si>
    <t>PIS</t>
  </si>
  <si>
    <t>TOTAL DO GRUPO D</t>
  </si>
  <si>
    <t>TOTAL DOS GRUPOS</t>
  </si>
  <si>
    <t>MENSAL</t>
  </si>
  <si>
    <t>ANUAL</t>
  </si>
  <si>
    <t>GRUPO A</t>
  </si>
  <si>
    <t>GRUPO B</t>
  </si>
  <si>
    <t>GRUPO C</t>
  </si>
  <si>
    <t>GRUPO D</t>
  </si>
  <si>
    <t>Passagem</t>
  </si>
  <si>
    <t>Ida e volta</t>
  </si>
  <si>
    <t>Dias úteis</t>
  </si>
  <si>
    <t>Profissão</t>
  </si>
  <si>
    <t>Remuneração</t>
  </si>
  <si>
    <t>P. Empregado</t>
  </si>
  <si>
    <t>P. Empregador</t>
  </si>
  <si>
    <t>Total</t>
  </si>
  <si>
    <t>Qte empregados</t>
  </si>
  <si>
    <t>Subtotal</t>
  </si>
  <si>
    <t>Unitário</t>
  </si>
  <si>
    <t>Todos os cargos</t>
  </si>
  <si>
    <t>TRANSPORTE CCT SEAC</t>
  </si>
  <si>
    <t>ALIMENTAÇÃO CCT SEAC</t>
  </si>
  <si>
    <t>Quantidade</t>
  </si>
  <si>
    <t>Equipamento de Proteção Individual</t>
  </si>
  <si>
    <t>Cargo</t>
  </si>
  <si>
    <t>Máscara de proteção (respirador purificador de ar não motorizado, peça semifacial filtrante, PFF1, para proteção das vias respiratórias contra poeiras e névoas), 4 para cada empregado, por ano.</t>
  </si>
  <si>
    <t>Par de luvas para proteção das mãos contra agentes abrasivos, escoriantes, cortantes, perfurantes e químicos, 4 para cada empregado, por ano.</t>
  </si>
  <si>
    <t>Par de calçado para proteção dos pés e pernas contra respingos de produtos químicos, 4 para cada empregado, por ano.</t>
  </si>
  <si>
    <t>VALOR TOTAL ANUAL DE EPI</t>
  </si>
  <si>
    <t>VALOR TOTAL MENSAL DE EPI</t>
  </si>
  <si>
    <t>Fardamento</t>
  </si>
  <si>
    <t>VALOR TOTAL ANUAL DE UNIFORME</t>
  </si>
  <si>
    <t>VALOR TOTAL MENSAL DE UNIFORME</t>
  </si>
  <si>
    <t>Calças compridas (uniforme com identificação), 4 para cada empregado, por ano.</t>
  </si>
  <si>
    <t>Camisas (uniforme com identificação), 4 para cada empregado, por ano.</t>
  </si>
  <si>
    <t>Preço Unitário</t>
  </si>
  <si>
    <t>-</t>
  </si>
  <si>
    <t>TOTAL DOS GRUPOS / VALOR GLOBAL ANUAL</t>
  </si>
  <si>
    <t>Par de luvas para proteção das mãos contra agentes abrasivos, escoriantes, cortantes e perfurantes, 4 para cada empregado, por ano.</t>
  </si>
  <si>
    <t>Par de luvas para proteção das mãos contra agentes térmicos, 4 para cada empregado, por ano.</t>
  </si>
  <si>
    <t>Par de calçado de proteção contra impactos de quedas de objetos sobre os artelhos (dedos do pé), 4 para cada empregado, por ano.</t>
  </si>
  <si>
    <t>Capacete de segurança para proteção contra impactos de objetos sobre o crânio, 1 para cada empregado, por ano.</t>
  </si>
  <si>
    <t>Par de óculos de segurança para proteção contra impactos de partículas volantes, 2 para cada empregado, por ano.</t>
  </si>
  <si>
    <t>Cinturão de segurança com trava-queda para proteção contra quedas em operações com movimentação vertical ou horizontal, 1 para cada empregado, por ano.</t>
  </si>
  <si>
    <t>Preço Total</t>
  </si>
  <si>
    <t>Crachá de identificação, 1 para cada empregado, por ano.</t>
  </si>
  <si>
    <r>
      <t>Cesta Básica (Cláusula 8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. CCT)</t>
    </r>
  </si>
  <si>
    <r>
      <t>Alimentação (Cláusula 7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.CCT)</t>
    </r>
  </si>
  <si>
    <t>REMUNERAÇÃO 2023</t>
  </si>
  <si>
    <t>REAJUSTE CCT 202x</t>
  </si>
  <si>
    <t>Técnico de Refrigeração</t>
  </si>
  <si>
    <t>Auxiliar Refrigeração</t>
  </si>
  <si>
    <t>Auxiliar de Refrigeração</t>
  </si>
  <si>
    <r>
      <t>Qualificação Profissional (Cláusula 18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. CCT)</t>
    </r>
  </si>
  <si>
    <r>
      <t>Assist. Social e Familiar (Cláusula 12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. CCT)</t>
    </r>
  </si>
  <si>
    <t>Todos, 2 empregados</t>
  </si>
  <si>
    <t>CONSUMO ESTIMADO ANUAL DE MATERIAIS, PARTES, PEÇAS E CONSUMÍVEIS</t>
  </si>
  <si>
    <t>PRODUTO</t>
  </si>
  <si>
    <t>QTD</t>
  </si>
  <si>
    <t xml:space="preserve"> UNIT </t>
  </si>
  <si>
    <t>BOTIJA DE GÁS - R22</t>
  </si>
  <si>
    <t>BOTIJA DE GÁS – 410A</t>
  </si>
  <si>
    <t>CAPACITOR DE (15 + 5) UF CONJUGADO</t>
  </si>
  <si>
    <t>CAPACITOR DE 35+5UF CONJUGADO</t>
  </si>
  <si>
    <t>CAPACITOR DE 45+5UF CONJUGADO</t>
  </si>
  <si>
    <t>CAPACITOR DE 4 UF</t>
  </si>
  <si>
    <t>CAPACITOR DE 5 UF</t>
  </si>
  <si>
    <t>CAPACITOR DE 8 UF</t>
  </si>
  <si>
    <t>CAPACITOR DE 15 UF</t>
  </si>
  <si>
    <t>CAPACITOR DE 35 UF</t>
  </si>
  <si>
    <t>CAPACITOR DE 40 UF</t>
  </si>
  <si>
    <t>CAPACITOR DE 45 UF</t>
  </si>
  <si>
    <t>CARGA DE BERNZOMATIC</t>
  </si>
  <si>
    <t>CONTACTORA DE 36 AMPERES</t>
  </si>
  <si>
    <t>CONTACTORA DE 40 - 220V TRIFÁSICA</t>
  </si>
  <si>
    <t>CONTACTORA TRIFÁSICA 220V DE 25 AMPERES</t>
  </si>
  <si>
    <t>CORPO ACCURATOR DE 3,8 POLEGADA</t>
  </si>
  <si>
    <t>CURVA DE COBRE DE 7/8 DE POLEGADAS</t>
  </si>
  <si>
    <t>CURVA DE COBRE DE 5/8 DE POLEGADAS</t>
  </si>
  <si>
    <t>CURVA DE COBRE DE 3/8 DE POLEGADAS</t>
  </si>
  <si>
    <t>ESPONJOSOS DE 5/8 POLEGADAS</t>
  </si>
  <si>
    <t>ESPONJOSOS DE 1/4 POLEGADAS</t>
  </si>
  <si>
    <t>ESPONJOSOS DE 3/4 POLEGADAS</t>
  </si>
  <si>
    <t>FITA DE PVC BRANCA DE 50 METROS</t>
  </si>
  <si>
    <t>FITA ISOLANTE 20 METROS</t>
  </si>
  <si>
    <t>FITA ISOLANTE DE ALTA FUSÃO</t>
  </si>
  <si>
    <t>FLUXO ARON - 200 DE 100GR</t>
  </si>
  <si>
    <t>KILO DE FLUÍDO  141-B</t>
  </si>
  <si>
    <t>LITRO DE PRODUTO P/ LIMPEZA DE AR-CONDICIONADO</t>
  </si>
  <si>
    <t>RECONDICIONAMENTO DE MOTOR VENTILADOR 12KBTUs SPRINGER SPLIT</t>
  </si>
  <si>
    <t>RECONDICIONAMENTO DE MOTOR VENTILADOR 18KBTUs SPRINGER SPLIT</t>
  </si>
  <si>
    <t>RECONDICIONAMENTO DE MOTOR VENTILADOR 24KBTUs SPLIT</t>
  </si>
  <si>
    <t>RECONDICIONAMENTO DE MOTOR VENTILADOR 30KBTUs SPLIT</t>
  </si>
  <si>
    <t>RECONDICIONAMENTO DE MOTOR VENTILADOR 36KBTUs SPLIT</t>
  </si>
  <si>
    <t>RECONDICIONAMENTO DE MOTOR VENTILADOR 48KBTUs SPRINGER SPLIT</t>
  </si>
  <si>
    <t>RECONDICIONAMENTO DE MOTOR VENTILADOR 58KBTUs SPRINGER SPLIT</t>
  </si>
  <si>
    <t>RECONDICIONAMENTO DE MOTOR VENTILADOR 80KBTUs SPRINGER SPLIT</t>
  </si>
  <si>
    <t>NIPLE DE 1/4 DE POLEGADA</t>
  </si>
  <si>
    <t>PISTÃO 12KBTUS</t>
  </si>
  <si>
    <t>PISTÃO 18KBTUS</t>
  </si>
  <si>
    <t>PISTÃO 24KBTUS</t>
  </si>
  <si>
    <t>PISTÃO 30KBTUS</t>
  </si>
  <si>
    <t>PISTÃO 36KBTUS</t>
  </si>
  <si>
    <t>PISTÃO 48KBTUS</t>
  </si>
  <si>
    <t>PISTÃO 58KBTUS</t>
  </si>
  <si>
    <t>PISTÃO 80KBTUS</t>
  </si>
  <si>
    <t>PLACA UNIVERSAL DA EVAPORADORA SPLIT</t>
  </si>
  <si>
    <t>PORCA FLANGE DE 1/4 DE POLEGADA</t>
  </si>
  <si>
    <t>PORCA FLANGES DE 5/8 POLEGADAS</t>
  </si>
  <si>
    <t>PORCA FLANGES DE 1/2 POLEGADAS</t>
  </si>
  <si>
    <t>PORCA FLANGES DE 7/8 POLEGADAS</t>
  </si>
  <si>
    <t>PORCA FLANGES DE 3/8 POLEGADAS</t>
  </si>
  <si>
    <t>REFIL DE MAÇARICO BENZOMATIC DE 400 GRAMAS</t>
  </si>
  <si>
    <t>RETENTOR ACCURATOR DE 3,8 POLEGADA</t>
  </si>
  <si>
    <t>SENSOR DE DEGELO</t>
  </si>
  <si>
    <t>SENSOR DE TEMPERATURA</t>
  </si>
  <si>
    <t>TAMPA PLÁSTICA SCHRADER DA VÁLVULA DE SERVIÇO</t>
  </si>
  <si>
    <t>TAMPA METÁLICA DA VALVULA DE SERVIÇO</t>
  </si>
  <si>
    <t>TERMINAL BANDEIRA PARA COMPRESSOR</t>
  </si>
  <si>
    <t>TERMINAL AGULHA</t>
  </si>
  <si>
    <t>TERMINAL FÊMEA PRÉ-ISOLADO</t>
  </si>
  <si>
    <t>TERMINAL GARFO</t>
  </si>
  <si>
    <t>TUBO DE COBRE DE 1/4 POLEGADAS - METRO</t>
  </si>
  <si>
    <t>TUBO DE COBRE DE 5/8 POLEGADAS - METRO</t>
  </si>
  <si>
    <t>TUBO DE COBRE DE 1/2 POLEGADA - METRO</t>
  </si>
  <si>
    <t>TUBO DE COBRE DE 3/8 POLEGADA - METRO</t>
  </si>
  <si>
    <t>TUBO DE COBRE DE 3/4 POLEGADA - METRO</t>
  </si>
  <si>
    <t>TUBO ESPONJOSO DE 3/4 DE POLEGADAS</t>
  </si>
  <si>
    <t>TUBO ESPONJOSO DE 1/2 DE POLEGADA</t>
  </si>
  <si>
    <t>TUBO ESPONJOSO DE 5/8 DE POLEGADA</t>
  </si>
  <si>
    <t>TUBO ESPONJOSO DE 1/4 DE POLEGADA</t>
  </si>
  <si>
    <t>TUBO ESPONJOSO DE 3/8 DE POLEGADA</t>
  </si>
  <si>
    <t>VÁLVULA DE SERVIÇO DE 3/8 DE POLEGADA</t>
  </si>
  <si>
    <t>VÁLVULA DE SERVIÇO DE 5/8 DE POLEGADA</t>
  </si>
  <si>
    <t>VÁLVULA DE SERVIÇO DE 7/8 DE POLEGADA</t>
  </si>
  <si>
    <t>VÁLVULA DE SUCÇÃO DE 3/4 DE POLEGADAS</t>
  </si>
  <si>
    <t>VÁLVULA DE SUCÇÃO DE 1/4 DE POLEGADAS</t>
  </si>
  <si>
    <t>VARA DE SOLDA FOSCOPI</t>
  </si>
  <si>
    <t>VALOR ANUAL DE MATERIAIS, PARTES, PEÇAS E CONSUMÍVEIS (R$)</t>
  </si>
  <si>
    <t>VALOR MENSAL DE MATERIAIS, PARTES, PEÇAS E CONSUMÍVEIS (R$)</t>
  </si>
  <si>
    <t xml:space="preserve"> = valor anual /12</t>
  </si>
  <si>
    <t>cálculo na aba "Transporte e Alimentação</t>
  </si>
  <si>
    <t>Valor facultado por CCT</t>
  </si>
  <si>
    <t>Neste campo será colocado o valor anual de todos os uniformes consumidos no ano /12 (vide aba Uniforme e EPI)</t>
  </si>
  <si>
    <t>Neste campo será colocado o valor anual de todos os EPIs consumidos no ano /12 (vide aba Uniforme e EPI)</t>
  </si>
  <si>
    <r>
      <t>1</t>
    </r>
    <r>
      <rPr>
        <sz val="11"/>
        <color rgb="FF000000"/>
        <rFont val="Arial Narrow"/>
        <family val="2"/>
      </rPr>
      <t xml:space="preserve"> orçar 2 jogos completos de calça, camisa e calçado, a cada 6 meses, conforme Cláusula 24</t>
    </r>
    <r>
      <rPr>
        <vertAlign val="superscript"/>
        <sz val="11"/>
        <color rgb="FF000000"/>
        <rFont val="Arial Narrow"/>
        <family val="2"/>
      </rPr>
      <t>a</t>
    </r>
    <r>
      <rPr>
        <sz val="11"/>
        <color rgb="FF000000"/>
        <rFont val="Arial Narrow"/>
        <family val="2"/>
      </rPr>
      <t xml:space="preserve"> CCT SEAC 2023, para cada empregado.</t>
    </r>
  </si>
  <si>
    <r>
      <t>2</t>
    </r>
    <r>
      <rPr>
        <sz val="11"/>
        <color rgb="FF000000"/>
        <rFont val="Arial Narrow"/>
        <family val="2"/>
      </rPr>
      <t xml:space="preserve"> orçar o necessário obrigatório em legislação para cada empregado, em quantidade suficiente para 12 meses.</t>
    </r>
  </si>
  <si>
    <r>
      <t>3</t>
    </r>
    <r>
      <rPr>
        <sz val="11"/>
        <color rgb="FF000000"/>
        <rFont val="Arial Narrow"/>
        <family val="2"/>
      </rPr>
      <t xml:space="preserve"> orçar o necessário para o deslocamento de ambos os empregados no percurso casa - PRODAM – casa, inclusive aos sábados.</t>
    </r>
  </si>
  <si>
    <r>
      <t>4</t>
    </r>
    <r>
      <rPr>
        <sz val="11"/>
        <color rgb="FF000000"/>
        <rFont val="Arial Narrow"/>
        <family val="2"/>
      </rPr>
      <t xml:space="preserve"> orçar, facultativamente.</t>
    </r>
  </si>
  <si>
    <r>
      <t>5</t>
    </r>
    <r>
      <rPr>
        <sz val="11"/>
        <color rgb="FF000000"/>
        <rFont val="Arial Narrow"/>
        <family val="2"/>
      </rPr>
      <t xml:space="preserve"> orçar o necessário para a execução do objeto contratado, em quantidade suficiente para 12 meses.</t>
    </r>
  </si>
  <si>
    <r>
      <t>6</t>
    </r>
    <r>
      <rPr>
        <sz val="11"/>
        <color rgb="FF000000"/>
        <rFont val="Arial Narrow"/>
        <family val="2"/>
      </rPr>
      <t xml:space="preserve"> incluir outros benefícios, custos indiretos e ferramentas/ equipamentos necessários à execução do serviço. Não poderá ultrapassar o percentual de 15% do total dos Grupos A e B.</t>
    </r>
  </si>
  <si>
    <r>
      <t>7</t>
    </r>
    <r>
      <rPr>
        <sz val="11"/>
        <color rgb="FF000000"/>
        <rFont val="Arial Narrow"/>
        <family val="2"/>
      </rPr>
      <t xml:space="preserve"> Discriminar o % de lucro. Não poderá ultrapassar o percentual de 10% do total dos Grupos A e B.</t>
    </r>
  </si>
  <si>
    <r>
      <t>8</t>
    </r>
    <r>
      <rPr>
        <b/>
        <sz val="11"/>
        <color theme="1"/>
        <rFont val="Arial Narrow"/>
        <family val="2"/>
      </rPr>
      <t xml:space="preserve"> VALOR PARA 12 MESES DE CONTRATO.</t>
    </r>
  </si>
  <si>
    <r>
      <t>9</t>
    </r>
    <r>
      <rPr>
        <sz val="11"/>
        <color theme="1"/>
        <rFont val="Arial Narrow"/>
        <family val="2"/>
      </rPr>
      <t xml:space="preserve"> Obrigatório a partir da </t>
    </r>
    <r>
      <rPr>
        <b/>
        <sz val="11"/>
        <color theme="1"/>
        <rFont val="Arial Narrow"/>
        <family val="2"/>
      </rPr>
      <t>CCT SEAC 2023 AM000007/2023.</t>
    </r>
  </si>
  <si>
    <r>
      <t xml:space="preserve">10 </t>
    </r>
    <r>
      <rPr>
        <b/>
        <sz val="11"/>
        <color theme="1"/>
        <rFont val="Arial Narrow"/>
        <family val="2"/>
      </rPr>
      <t>Poderá ser alterado conforme o regime de tributação da licitante.</t>
    </r>
  </si>
  <si>
    <t>Para efeitos de lance, a CCT a ser considerada é a CCT SEAC 2023.</t>
  </si>
  <si>
    <t>Por ocasião da publicação da CCT SEAC 2024, o licitante vencedor poderá pedir repactuação, considerando, especificamente o item 19.14 desse Termo de Referência.</t>
  </si>
  <si>
    <r>
      <t>Transporte</t>
    </r>
    <r>
      <rPr>
        <vertAlign val="superscript"/>
        <sz val="10"/>
        <color theme="1"/>
        <rFont val="Arial Narrow"/>
        <family val="2"/>
      </rPr>
      <t>3</t>
    </r>
    <r>
      <rPr>
        <sz val="10"/>
        <color theme="1"/>
        <rFont val="Arial Narrow"/>
        <family val="2"/>
      </rPr>
      <t xml:space="preserve"> (Cláusula 9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. CCT)</t>
    </r>
  </si>
  <si>
    <r>
      <t>Uniforme</t>
    </r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 xml:space="preserve"> (Cláusula 24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. CCT) - colocar o valor mensal</t>
    </r>
  </si>
  <si>
    <r>
      <t>EPI´S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 xml:space="preserve"> (Cláusula 24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. CCT) - colocar o valor mensal</t>
    </r>
  </si>
  <si>
    <r>
      <t>Seguro de Vida</t>
    </r>
    <r>
      <rPr>
        <vertAlign val="superscript"/>
        <sz val="10"/>
        <color theme="1"/>
        <rFont val="Arial Narrow"/>
        <family val="2"/>
      </rPr>
      <t>4</t>
    </r>
    <r>
      <rPr>
        <sz val="10"/>
        <color theme="1"/>
        <rFont val="Arial Narrow"/>
        <family val="2"/>
      </rPr>
      <t xml:space="preserve"> (facultado Cláusula 13ª. CCT)</t>
    </r>
  </si>
  <si>
    <r>
      <t>Materiais e demais insumos</t>
    </r>
    <r>
      <rPr>
        <vertAlign val="superscript"/>
        <sz val="10"/>
        <color theme="1"/>
        <rFont val="Arial Narrow"/>
        <family val="2"/>
      </rPr>
      <t>5</t>
    </r>
    <r>
      <rPr>
        <sz val="10"/>
        <color theme="1"/>
        <rFont val="Arial Narrow"/>
        <family val="2"/>
      </rPr>
      <t xml:space="preserve"> (vide Anexo I-E)</t>
    </r>
  </si>
  <si>
    <r>
      <t>Custos e despesas indiretas</t>
    </r>
    <r>
      <rPr>
        <vertAlign val="superscript"/>
        <sz val="10"/>
        <color theme="1"/>
        <rFont val="Arial Narrow"/>
        <family val="2"/>
      </rPr>
      <t>6</t>
    </r>
  </si>
  <si>
    <r>
      <t>Lucro</t>
    </r>
    <r>
      <rPr>
        <vertAlign val="superscript"/>
        <sz val="10"/>
        <color theme="1"/>
        <rFont val="Arial Narrow"/>
        <family val="2"/>
      </rPr>
      <t>7</t>
    </r>
  </si>
  <si>
    <r>
      <t>Assist. Odontológica</t>
    </r>
    <r>
      <rPr>
        <vertAlign val="superscript"/>
        <sz val="10"/>
        <color theme="1"/>
        <rFont val="Arial Narrow"/>
        <family val="2"/>
      </rPr>
      <t>9</t>
    </r>
    <r>
      <rPr>
        <sz val="10"/>
        <color theme="1"/>
        <rFont val="Arial Narrow"/>
        <family val="2"/>
      </rPr>
      <t xml:space="preserve"> (Cláusula 10</t>
    </r>
    <r>
      <rPr>
        <vertAlign val="superscript"/>
        <sz val="10"/>
        <color theme="1"/>
        <rFont val="Arial Narrow"/>
        <family val="2"/>
      </rPr>
      <t>a</t>
    </r>
    <r>
      <rPr>
        <sz val="10"/>
        <color theme="1"/>
        <rFont val="Arial Narrow"/>
        <family val="2"/>
      </rPr>
      <t>. CCT)</t>
    </r>
  </si>
  <si>
    <r>
      <t>GRUPO D (TAXAS, TRIBUTOS E IMPOSTOS)</t>
    </r>
    <r>
      <rPr>
        <b/>
        <vertAlign val="superscript"/>
        <sz val="10"/>
        <color rgb="FF000000"/>
        <rFont val="Arial Narrow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</si>
</sst>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0"/>
    <numFmt numFmtId="165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vertAlign val="superscript"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vertAlign val="superscript"/>
      <sz val="11"/>
      <color rgb="FF000000"/>
      <name val="Arial Narrow"/>
      <family val="2"/>
    </font>
    <font>
      <b/>
      <vertAlign val="superscript"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/>
    <xf numFmtId="44" fontId="4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8" fontId="4" fillId="0" borderId="0" xfId="0" applyNumberFormat="1" applyFont="1"/>
    <xf numFmtId="10" fontId="4" fillId="4" borderId="4" xfId="0" applyNumberFormat="1" applyFont="1" applyFill="1" applyBorder="1" applyAlignment="1">
      <alignment horizontal="center" vertical="center" wrapText="1"/>
    </xf>
    <xf numFmtId="44" fontId="4" fillId="4" borderId="4" xfId="0" applyNumberFormat="1" applyFont="1" applyFill="1" applyBorder="1" applyAlignment="1">
      <alignment horizontal="center" vertical="center" wrapText="1"/>
    </xf>
    <xf numFmtId="44" fontId="4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0" applyNumberFormat="1" applyFont="1" applyAlignment="1">
      <alignment vertical="center"/>
    </xf>
    <xf numFmtId="8" fontId="2" fillId="4" borderId="4" xfId="0" applyNumberFormat="1" applyFont="1" applyFill="1" applyBorder="1" applyAlignment="1">
      <alignment horizontal="center" vertical="center" wrapText="1"/>
    </xf>
    <xf numFmtId="8" fontId="4" fillId="4" borderId="4" xfId="0" applyNumberFormat="1" applyFont="1" applyFill="1" applyBorder="1" applyAlignment="1">
      <alignment horizontal="center" vertical="center" wrapText="1"/>
    </xf>
    <xf numFmtId="44" fontId="2" fillId="4" borderId="4" xfId="0" applyNumberFormat="1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9" fontId="4" fillId="4" borderId="12" xfId="0" applyNumberFormat="1" applyFont="1" applyFill="1" applyBorder="1" applyAlignment="1">
      <alignment horizontal="center" vertical="center" wrapText="1"/>
    </xf>
    <xf numFmtId="10" fontId="4" fillId="4" borderId="12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8" fontId="4" fillId="4" borderId="4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/>
    </xf>
    <xf numFmtId="10" fontId="4" fillId="4" borderId="5" xfId="0" applyNumberFormat="1" applyFont="1" applyFill="1" applyBorder="1" applyAlignment="1">
      <alignment horizontal="center" vertical="center" wrapText="1"/>
    </xf>
    <xf numFmtId="44" fontId="4" fillId="4" borderId="5" xfId="0" applyNumberFormat="1" applyFont="1" applyFill="1" applyBorder="1" applyAlignment="1">
      <alignment horizontal="center" vertical="center" wrapText="1"/>
    </xf>
    <xf numFmtId="44" fontId="12" fillId="4" borderId="16" xfId="1" applyFont="1" applyFill="1" applyBorder="1" applyAlignment="1">
      <alignment horizontal="center" vertical="center"/>
    </xf>
    <xf numFmtId="44" fontId="6" fillId="0" borderId="3" xfId="1" applyFont="1" applyBorder="1" applyAlignment="1"/>
    <xf numFmtId="0" fontId="6" fillId="0" borderId="11" xfId="0" applyFont="1" applyBorder="1"/>
    <xf numFmtId="44" fontId="6" fillId="0" borderId="11" xfId="1" applyFont="1" applyBorder="1" applyAlignment="1"/>
    <xf numFmtId="8" fontId="6" fillId="0" borderId="11" xfId="0" applyNumberFormat="1" applyFont="1" applyBorder="1"/>
    <xf numFmtId="8" fontId="7" fillId="0" borderId="4" xfId="0" applyNumberFormat="1" applyFont="1" applyBorder="1"/>
    <xf numFmtId="44" fontId="4" fillId="4" borderId="4" xfId="0" applyNumberFormat="1" applyFont="1" applyFill="1" applyBorder="1" applyAlignment="1">
      <alignment horizontal="right" vertical="center" wrapText="1"/>
    </xf>
    <xf numFmtId="165" fontId="4" fillId="3" borderId="12" xfId="0" applyNumberFormat="1" applyFont="1" applyFill="1" applyBorder="1" applyAlignment="1">
      <alignment vertical="center" wrapText="1"/>
    </xf>
    <xf numFmtId="44" fontId="0" fillId="3" borderId="17" xfId="1" applyFont="1" applyFill="1" applyBorder="1" applyAlignment="1">
      <alignment vertical="center"/>
    </xf>
    <xf numFmtId="44" fontId="10" fillId="3" borderId="17" xfId="0" applyNumberFormat="1" applyFont="1" applyFill="1" applyBorder="1" applyAlignment="1">
      <alignment vertical="center"/>
    </xf>
    <xf numFmtId="44" fontId="10" fillId="3" borderId="17" xfId="1" applyFont="1" applyFill="1" applyBorder="1" applyAlignment="1">
      <alignment vertical="center"/>
    </xf>
    <xf numFmtId="44" fontId="13" fillId="4" borderId="12" xfId="0" applyNumberFormat="1" applyFont="1" applyFill="1" applyBorder="1" applyAlignment="1">
      <alignment vertical="center" wrapText="1"/>
    </xf>
    <xf numFmtId="0" fontId="6" fillId="0" borderId="18" xfId="0" applyFont="1" applyBorder="1"/>
    <xf numFmtId="44" fontId="6" fillId="0" borderId="18" xfId="1" applyFont="1" applyBorder="1" applyAlignment="1"/>
    <xf numFmtId="0" fontId="6" fillId="0" borderId="18" xfId="0" applyFont="1" applyBorder="1" applyAlignment="1">
      <alignment wrapText="1"/>
    </xf>
    <xf numFmtId="44" fontId="4" fillId="4" borderId="18" xfId="0" applyNumberFormat="1" applyFont="1" applyFill="1" applyBorder="1" applyAlignment="1">
      <alignment horizontal="center" wrapText="1"/>
    </xf>
    <xf numFmtId="8" fontId="6" fillId="0" borderId="18" xfId="0" applyNumberFormat="1" applyFont="1" applyBorder="1"/>
    <xf numFmtId="44" fontId="6" fillId="0" borderId="18" xfId="0" applyNumberFormat="1" applyFont="1" applyBorder="1"/>
    <xf numFmtId="0" fontId="6" fillId="0" borderId="19" xfId="0" applyFont="1" applyBorder="1"/>
    <xf numFmtId="0" fontId="6" fillId="0" borderId="20" xfId="0" applyFont="1" applyBorder="1"/>
    <xf numFmtId="9" fontId="6" fillId="0" borderId="20" xfId="0" applyNumberFormat="1" applyFont="1" applyBorder="1"/>
    <xf numFmtId="0" fontId="6" fillId="0" borderId="21" xfId="0" applyFont="1" applyBorder="1"/>
    <xf numFmtId="44" fontId="6" fillId="0" borderId="22" xfId="1" applyFont="1" applyBorder="1" applyAlignment="1"/>
    <xf numFmtId="8" fontId="6" fillId="0" borderId="23" xfId="0" applyNumberFormat="1" applyFont="1" applyBorder="1"/>
    <xf numFmtId="0" fontId="6" fillId="0" borderId="22" xfId="0" applyFont="1" applyBorder="1"/>
    <xf numFmtId="0" fontId="6" fillId="0" borderId="23" xfId="0" applyFont="1" applyBorder="1"/>
    <xf numFmtId="44" fontId="6" fillId="4" borderId="24" xfId="1" applyFont="1" applyFill="1" applyBorder="1" applyAlignment="1"/>
    <xf numFmtId="0" fontId="6" fillId="0" borderId="25" xfId="0" applyFont="1" applyBorder="1"/>
    <xf numFmtId="44" fontId="6" fillId="0" borderId="25" xfId="1" applyFont="1" applyBorder="1" applyAlignment="1"/>
    <xf numFmtId="44" fontId="6" fillId="0" borderId="25" xfId="0" applyNumberFormat="1" applyFont="1" applyBorder="1"/>
    <xf numFmtId="44" fontId="7" fillId="0" borderId="26" xfId="0" applyNumberFormat="1" applyFont="1" applyBorder="1"/>
    <xf numFmtId="0" fontId="8" fillId="5" borderId="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10" fontId="4" fillId="3" borderId="12" xfId="0" applyNumberFormat="1" applyFont="1" applyFill="1" applyBorder="1" applyAlignment="1">
      <alignment horizontal="center" vertical="center" wrapText="1"/>
    </xf>
    <xf numFmtId="10" fontId="3" fillId="3" borderId="1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8" fontId="4" fillId="4" borderId="7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2BA7-6048-4ABA-8DEE-BF99A4695481}">
  <dimension ref="A1:U50"/>
  <sheetViews>
    <sheetView tabSelected="1" zoomScaleNormal="100" workbookViewId="0">
      <selection activeCell="A25" sqref="A25:C25"/>
    </sheetView>
  </sheetViews>
  <sheetFormatPr defaultRowHeight="15" x14ac:dyDescent="0.25"/>
  <cols>
    <col min="1" max="1" width="20.7109375" customWidth="1"/>
    <col min="2" max="6" width="13.7109375" customWidth="1"/>
    <col min="9" max="9" width="10.7109375" bestFit="1" customWidth="1"/>
    <col min="10" max="10" width="9.42578125" bestFit="1" customWidth="1"/>
    <col min="12" max="12" width="9.85546875" bestFit="1" customWidth="1"/>
    <col min="13" max="13" width="10.7109375" bestFit="1" customWidth="1"/>
  </cols>
  <sheetData>
    <row r="1" spans="1:21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3" t="s">
        <v>0</v>
      </c>
      <c r="B2" s="74" t="s">
        <v>2</v>
      </c>
      <c r="C2" s="74" t="s">
        <v>67</v>
      </c>
      <c r="D2" s="74" t="s">
        <v>68</v>
      </c>
      <c r="E2" s="74" t="s">
        <v>67</v>
      </c>
      <c r="F2" s="74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thickBot="1" x14ac:dyDescent="0.3">
      <c r="A3" s="4" t="s">
        <v>1</v>
      </c>
      <c r="B3" s="75"/>
      <c r="C3" s="75"/>
      <c r="D3" s="75"/>
      <c r="E3" s="75"/>
      <c r="F3" s="7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" customHeight="1" thickBot="1" x14ac:dyDescent="0.3">
      <c r="A4" s="30" t="s">
        <v>69</v>
      </c>
      <c r="B4" s="31">
        <v>1</v>
      </c>
      <c r="C4" s="34">
        <v>3087.14</v>
      </c>
      <c r="D4" s="32"/>
      <c r="E4" s="33">
        <f>B4*C4</f>
        <v>3087.14</v>
      </c>
      <c r="F4" s="33">
        <f>B4*E4</f>
        <v>3087.14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" customHeight="1" thickBot="1" x14ac:dyDescent="0.3">
      <c r="A5" s="30" t="s">
        <v>70</v>
      </c>
      <c r="B5" s="31">
        <v>1</v>
      </c>
      <c r="C5" s="34">
        <v>1511.52</v>
      </c>
      <c r="D5" s="32"/>
      <c r="E5" s="33">
        <f>B5*C5</f>
        <v>1511.52</v>
      </c>
      <c r="F5" s="33">
        <f>B5*E5</f>
        <v>1511.52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0.100000000000001" customHeight="1" thickBot="1" x14ac:dyDescent="0.3">
      <c r="A6" s="92" t="s">
        <v>4</v>
      </c>
      <c r="B6" s="93"/>
      <c r="C6" s="93"/>
      <c r="D6" s="93"/>
      <c r="E6" s="94"/>
      <c r="F6" s="19">
        <f>SUM(F4:F5)</f>
        <v>4598.66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0.100000000000001" customHeight="1" thickBot="1" x14ac:dyDescent="0.3">
      <c r="A7" s="95" t="s">
        <v>5</v>
      </c>
      <c r="B7" s="96"/>
      <c r="C7" s="96"/>
      <c r="D7" s="97"/>
      <c r="E7" s="14">
        <v>0.81859999999999999</v>
      </c>
      <c r="F7" s="20">
        <f>E7*F6</f>
        <v>3764.463076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0.100000000000001" customHeight="1" thickBot="1" x14ac:dyDescent="0.3">
      <c r="A8" s="76" t="s">
        <v>6</v>
      </c>
      <c r="B8" s="77"/>
      <c r="C8" s="77"/>
      <c r="D8" s="77"/>
      <c r="E8" s="81"/>
      <c r="F8" s="21">
        <f>F6+F7</f>
        <v>8363.1230759999999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0.100000000000001" customHeight="1" thickBot="1" x14ac:dyDescent="0.3">
      <c r="A9" s="98" t="s">
        <v>7</v>
      </c>
      <c r="B9" s="99"/>
      <c r="C9" s="100"/>
      <c r="D9" s="22" t="s">
        <v>2</v>
      </c>
      <c r="E9" s="23" t="s">
        <v>8</v>
      </c>
      <c r="F9" s="23" t="s">
        <v>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thickBot="1" x14ac:dyDescent="0.3">
      <c r="A10" s="82" t="s">
        <v>66</v>
      </c>
      <c r="B10" s="83"/>
      <c r="C10" s="84"/>
      <c r="D10" s="24">
        <v>2</v>
      </c>
      <c r="E10" s="15">
        <v>17</v>
      </c>
      <c r="F10" s="15">
        <f>'Transporte e Alimentação'!J9</f>
        <v>673.2</v>
      </c>
      <c r="G10" s="1"/>
      <c r="H10" s="1" t="s">
        <v>160</v>
      </c>
      <c r="I10" s="2"/>
      <c r="J10" s="1"/>
      <c r="K10" s="2"/>
      <c r="L10" s="1"/>
      <c r="M10" s="2"/>
      <c r="N10" s="1"/>
      <c r="O10" s="1"/>
      <c r="P10" s="1"/>
      <c r="Q10" s="1"/>
      <c r="R10" s="1"/>
      <c r="S10" s="1"/>
      <c r="T10" s="1"/>
      <c r="U10" s="1"/>
    </row>
    <row r="11" spans="1:21" ht="15" customHeight="1" thickBot="1" x14ac:dyDescent="0.3">
      <c r="A11" s="82" t="s">
        <v>65</v>
      </c>
      <c r="B11" s="83"/>
      <c r="C11" s="84"/>
      <c r="D11" s="24">
        <v>2</v>
      </c>
      <c r="E11" s="15">
        <v>110</v>
      </c>
      <c r="F11" s="15">
        <f>D11*E11</f>
        <v>220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" customHeight="1" thickBot="1" x14ac:dyDescent="0.3">
      <c r="A12" s="82" t="s">
        <v>176</v>
      </c>
      <c r="B12" s="83"/>
      <c r="C12" s="84"/>
      <c r="D12" s="24" t="s">
        <v>55</v>
      </c>
      <c r="E12" s="15" t="s">
        <v>55</v>
      </c>
      <c r="F12" s="15">
        <f>'Transporte e Alimentação'!J5</f>
        <v>192.08040000000003</v>
      </c>
      <c r="G12" s="1"/>
      <c r="H12" s="1" t="s">
        <v>160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" customHeight="1" thickBot="1" x14ac:dyDescent="0.3">
      <c r="A13" s="82" t="s">
        <v>183</v>
      </c>
      <c r="B13" s="83"/>
      <c r="C13" s="84"/>
      <c r="D13" s="24">
        <v>2</v>
      </c>
      <c r="E13" s="15">
        <v>15</v>
      </c>
      <c r="F13" s="15">
        <f>D13*E13</f>
        <v>30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" customHeight="1" thickBot="1" x14ac:dyDescent="0.3">
      <c r="A14" s="82" t="s">
        <v>73</v>
      </c>
      <c r="B14" s="83"/>
      <c r="C14" s="84"/>
      <c r="D14" s="24">
        <v>2</v>
      </c>
      <c r="E14" s="15">
        <v>15</v>
      </c>
      <c r="F14" s="40">
        <f>D14*E14</f>
        <v>30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" customHeight="1" thickBot="1" x14ac:dyDescent="0.3">
      <c r="A15" s="82" t="s">
        <v>179</v>
      </c>
      <c r="B15" s="83"/>
      <c r="C15" s="84"/>
      <c r="D15" s="24">
        <v>2</v>
      </c>
      <c r="E15" s="15">
        <v>0</v>
      </c>
      <c r="F15" s="15">
        <f t="shared" ref="F15:F16" si="0">D15*E15</f>
        <v>0</v>
      </c>
      <c r="G15" s="1"/>
      <c r="H15" s="1" t="s">
        <v>161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" customHeight="1" thickBot="1" x14ac:dyDescent="0.3">
      <c r="A16" s="85" t="s">
        <v>72</v>
      </c>
      <c r="B16" s="86"/>
      <c r="C16" s="87"/>
      <c r="D16" s="24">
        <v>2</v>
      </c>
      <c r="E16" s="15">
        <v>10</v>
      </c>
      <c r="F16" s="15">
        <f t="shared" si="0"/>
        <v>20</v>
      </c>
      <c r="G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thickBot="1" x14ac:dyDescent="0.3">
      <c r="A17" s="82" t="s">
        <v>177</v>
      </c>
      <c r="B17" s="83"/>
      <c r="C17" s="84"/>
      <c r="D17" s="24" t="s">
        <v>55</v>
      </c>
      <c r="E17" s="15" t="s">
        <v>55</v>
      </c>
      <c r="F17" s="16"/>
      <c r="G17" s="1"/>
      <c r="H17" s="1" t="s">
        <v>162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" customHeight="1" thickBot="1" x14ac:dyDescent="0.3">
      <c r="A18" s="82" t="s">
        <v>178</v>
      </c>
      <c r="B18" s="83"/>
      <c r="C18" s="84"/>
      <c r="D18" s="24" t="s">
        <v>55</v>
      </c>
      <c r="E18" s="15" t="s">
        <v>55</v>
      </c>
      <c r="F18" s="16"/>
      <c r="G18" s="1"/>
      <c r="H18" s="1" t="s">
        <v>163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" customHeight="1" thickBot="1" x14ac:dyDescent="0.3">
      <c r="A19" s="82" t="s">
        <v>180</v>
      </c>
      <c r="B19" s="83"/>
      <c r="C19" s="84"/>
      <c r="D19" s="24" t="s">
        <v>55</v>
      </c>
      <c r="E19" s="15" t="s">
        <v>55</v>
      </c>
      <c r="F19" s="16" t="str">
        <f>'Lista de Materiais'!D82</f>
        <v xml:space="preserve"> = valor anual /12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0.100000000000001" customHeight="1" thickBot="1" x14ac:dyDescent="0.3">
      <c r="A20" s="76" t="s">
        <v>10</v>
      </c>
      <c r="B20" s="77"/>
      <c r="C20" s="77"/>
      <c r="D20" s="77"/>
      <c r="E20" s="81"/>
      <c r="F20" s="21">
        <f>SUM(F10:F19)</f>
        <v>1165.2804000000001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4.95" customHeight="1" thickBot="1" x14ac:dyDescent="0.3">
      <c r="A21" s="76" t="s">
        <v>11</v>
      </c>
      <c r="B21" s="77"/>
      <c r="C21" s="81"/>
      <c r="D21" s="22" t="s">
        <v>12</v>
      </c>
      <c r="E21" s="23" t="s">
        <v>13</v>
      </c>
      <c r="F21" s="23" t="s">
        <v>14</v>
      </c>
      <c r="G21" s="1"/>
      <c r="H21" s="1"/>
      <c r="I21" s="1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" customHeight="1" thickBot="1" x14ac:dyDescent="0.3">
      <c r="A22" s="82" t="s">
        <v>181</v>
      </c>
      <c r="B22" s="83"/>
      <c r="C22" s="84"/>
      <c r="D22" s="41"/>
      <c r="E22" s="15">
        <f>F8+F20</f>
        <v>9528.4034759999995</v>
      </c>
      <c r="F22" s="15">
        <f>D22*E22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" customHeight="1" thickBot="1" x14ac:dyDescent="0.3">
      <c r="A23" s="82" t="s">
        <v>182</v>
      </c>
      <c r="B23" s="83"/>
      <c r="C23" s="84"/>
      <c r="D23" s="41"/>
      <c r="E23" s="15">
        <f>E22+F22</f>
        <v>9528.4034759999995</v>
      </c>
      <c r="F23" s="15">
        <f>D23*E23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0.100000000000001" customHeight="1" thickBot="1" x14ac:dyDescent="0.3">
      <c r="A24" s="76" t="s">
        <v>15</v>
      </c>
      <c r="B24" s="77"/>
      <c r="C24" s="77"/>
      <c r="D24" s="77"/>
      <c r="E24" s="81"/>
      <c r="F24" s="21">
        <f>SUM(F22:F23)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4.95" customHeight="1" thickBot="1" x14ac:dyDescent="0.3">
      <c r="A25" s="76" t="s">
        <v>184</v>
      </c>
      <c r="B25" s="77"/>
      <c r="C25" s="81"/>
      <c r="D25" s="22" t="s">
        <v>12</v>
      </c>
      <c r="E25" s="23" t="s">
        <v>13</v>
      </c>
      <c r="F25" s="23" t="s">
        <v>14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" customHeight="1" thickBot="1" x14ac:dyDescent="0.3">
      <c r="A26" s="82" t="s">
        <v>16</v>
      </c>
      <c r="B26" s="83"/>
      <c r="C26" s="84"/>
      <c r="D26" s="25">
        <v>0.05</v>
      </c>
      <c r="E26" s="89">
        <f>(F8+F20+F24)/E30</f>
        <v>10430.655146141215</v>
      </c>
      <c r="F26" s="15">
        <f>D26*E26</f>
        <v>521.53275730706071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" customHeight="1" thickBot="1" x14ac:dyDescent="0.3">
      <c r="A27" s="82" t="s">
        <v>17</v>
      </c>
      <c r="B27" s="83"/>
      <c r="C27" s="84"/>
      <c r="D27" s="72">
        <v>0.03</v>
      </c>
      <c r="E27" s="90"/>
      <c r="F27" s="15">
        <f>D27*E26</f>
        <v>312.91965438423642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" customHeight="1" thickBot="1" x14ac:dyDescent="0.3">
      <c r="A28" s="82" t="s">
        <v>18</v>
      </c>
      <c r="B28" s="83"/>
      <c r="C28" s="84"/>
      <c r="D28" s="72">
        <v>6.4999999999999997E-3</v>
      </c>
      <c r="E28" s="90"/>
      <c r="F28" s="15">
        <f>D28*E26</f>
        <v>67.799258449917886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" customHeight="1" thickBot="1" x14ac:dyDescent="0.3">
      <c r="A29" s="82"/>
      <c r="B29" s="83"/>
      <c r="C29" s="84"/>
      <c r="D29" s="26"/>
      <c r="E29" s="91"/>
      <c r="F29" s="15">
        <f>D29*E26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" customHeight="1" thickBot="1" x14ac:dyDescent="0.3">
      <c r="A30" s="76" t="s">
        <v>19</v>
      </c>
      <c r="B30" s="77"/>
      <c r="C30" s="81"/>
      <c r="D30" s="73">
        <f>SUM(D26:D29)</f>
        <v>8.6500000000000007E-2</v>
      </c>
      <c r="E30" s="27">
        <f>1-D30</f>
        <v>0.91349999999999998</v>
      </c>
      <c r="F30" s="21">
        <f>SUM(F26:F29)</f>
        <v>902.25167014121507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" customHeight="1" thickBot="1" x14ac:dyDescent="0.3">
      <c r="A31" s="76" t="s">
        <v>20</v>
      </c>
      <c r="B31" s="77"/>
      <c r="C31" s="77"/>
      <c r="D31" s="77"/>
      <c r="E31" s="22" t="s">
        <v>21</v>
      </c>
      <c r="F31" s="23" t="s">
        <v>22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" customHeight="1" thickBot="1" x14ac:dyDescent="0.3">
      <c r="A32" s="78" t="s">
        <v>23</v>
      </c>
      <c r="B32" s="79"/>
      <c r="C32" s="79"/>
      <c r="D32" s="80"/>
      <c r="E32" s="15">
        <f>F8</f>
        <v>8363.1230759999999</v>
      </c>
      <c r="F32" s="2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" customHeight="1" thickBot="1" x14ac:dyDescent="0.3">
      <c r="A33" s="78" t="s">
        <v>24</v>
      </c>
      <c r="B33" s="79"/>
      <c r="C33" s="79"/>
      <c r="D33" s="80"/>
      <c r="E33" s="15">
        <f>F20</f>
        <v>1165.2804000000001</v>
      </c>
      <c r="F33" s="2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" customHeight="1" thickBot="1" x14ac:dyDescent="0.3">
      <c r="A34" s="78" t="s">
        <v>25</v>
      </c>
      <c r="B34" s="79"/>
      <c r="C34" s="79"/>
      <c r="D34" s="80"/>
      <c r="E34" s="15">
        <f>F24</f>
        <v>0</v>
      </c>
      <c r="F34" s="2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" customHeight="1" thickBot="1" x14ac:dyDescent="0.3">
      <c r="A35" s="78" t="s">
        <v>26</v>
      </c>
      <c r="B35" s="79"/>
      <c r="C35" s="79"/>
      <c r="D35" s="80"/>
      <c r="E35" s="15">
        <f>F30</f>
        <v>902.25167014121507</v>
      </c>
      <c r="F35" s="2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" customHeight="1" thickBot="1" x14ac:dyDescent="0.3">
      <c r="A36" s="76" t="s">
        <v>56</v>
      </c>
      <c r="B36" s="77"/>
      <c r="C36" s="77"/>
      <c r="D36" s="77"/>
      <c r="E36" s="45">
        <f>SUM(E32:E35)</f>
        <v>10430.655146141215</v>
      </c>
      <c r="F36" s="21">
        <f>E36*12</f>
        <v>125167.86175369457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88"/>
      <c r="B37" s="88"/>
      <c r="C37" s="88"/>
      <c r="D37" s="88"/>
      <c r="E37" s="8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" customHeight="1" x14ac:dyDescent="0.25">
      <c r="A39" s="118" t="s">
        <v>164</v>
      </c>
      <c r="B39" s="118"/>
      <c r="C39" s="118"/>
      <c r="D39" s="1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" customHeight="1" x14ac:dyDescent="0.25">
      <c r="A40" s="118" t="s">
        <v>165</v>
      </c>
      <c r="B40" s="118"/>
      <c r="C40" s="118"/>
      <c r="D40" s="11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" customHeight="1" x14ac:dyDescent="0.25">
      <c r="A41" s="118" t="s">
        <v>166</v>
      </c>
      <c r="B41" s="118"/>
      <c r="C41" s="118"/>
      <c r="D41" s="11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8" x14ac:dyDescent="0.25">
      <c r="A42" s="114" t="s">
        <v>167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8" customHeight="1" x14ac:dyDescent="0.25">
      <c r="A43" s="118" t="s">
        <v>168</v>
      </c>
      <c r="B43" s="118"/>
      <c r="C43" s="118"/>
      <c r="D43" s="11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8" customHeight="1" x14ac:dyDescent="0.25">
      <c r="A44" s="118" t="s">
        <v>169</v>
      </c>
      <c r="B44" s="118"/>
      <c r="C44" s="118"/>
      <c r="D44" s="11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8" customHeight="1" x14ac:dyDescent="0.25">
      <c r="A45" s="118" t="s">
        <v>170</v>
      </c>
      <c r="B45" s="118"/>
      <c r="C45" s="118"/>
      <c r="D45" s="11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8" x14ac:dyDescent="0.25">
      <c r="A46" s="119" t="s">
        <v>171</v>
      </c>
      <c r="B46" s="119"/>
      <c r="C46" s="119"/>
      <c r="D46" s="119"/>
      <c r="E46" s="119"/>
      <c r="F46" s="11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8" x14ac:dyDescent="0.25">
      <c r="A47" s="115" t="s">
        <v>172</v>
      </c>
      <c r="B47" s="115"/>
      <c r="C47" s="115"/>
      <c r="D47" s="1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8" x14ac:dyDescent="0.25">
      <c r="A48" s="116" t="s">
        <v>173</v>
      </c>
      <c r="B48" s="116"/>
      <c r="C48" s="116"/>
      <c r="D48" s="116"/>
      <c r="G48" s="1"/>
    </row>
    <row r="49" spans="1:4" ht="16.5" x14ac:dyDescent="0.25">
      <c r="A49" s="117" t="s">
        <v>174</v>
      </c>
      <c r="B49" s="117"/>
      <c r="C49" s="117"/>
      <c r="D49" s="117"/>
    </row>
    <row r="50" spans="1:4" ht="16.5" x14ac:dyDescent="0.25">
      <c r="A50" s="117" t="s">
        <v>175</v>
      </c>
      <c r="B50" s="117"/>
      <c r="C50" s="117"/>
      <c r="D50" s="117"/>
    </row>
  </sheetData>
  <mergeCells count="43">
    <mergeCell ref="A47:D47"/>
    <mergeCell ref="A48:D48"/>
    <mergeCell ref="A49:D49"/>
    <mergeCell ref="A50:D50"/>
    <mergeCell ref="A46:F46"/>
    <mergeCell ref="A15:C15"/>
    <mergeCell ref="A37:E37"/>
    <mergeCell ref="E26:E29"/>
    <mergeCell ref="A8:E8"/>
    <mergeCell ref="A6:E6"/>
    <mergeCell ref="A7:D7"/>
    <mergeCell ref="A9:C9"/>
    <mergeCell ref="A10:C10"/>
    <mergeCell ref="A11:C11"/>
    <mergeCell ref="A12:C12"/>
    <mergeCell ref="A13:C13"/>
    <mergeCell ref="A14:C14"/>
    <mergeCell ref="A16:C16"/>
    <mergeCell ref="A17:C17"/>
    <mergeCell ref="A18:C18"/>
    <mergeCell ref="A25:C25"/>
    <mergeCell ref="A19:C19"/>
    <mergeCell ref="A20:E20"/>
    <mergeCell ref="A21:C21"/>
    <mergeCell ref="A22:C22"/>
    <mergeCell ref="A23:C23"/>
    <mergeCell ref="A24:E24"/>
    <mergeCell ref="A30:C30"/>
    <mergeCell ref="A31:D31"/>
    <mergeCell ref="A26:C26"/>
    <mergeCell ref="A27:C27"/>
    <mergeCell ref="A29:C29"/>
    <mergeCell ref="A28:C28"/>
    <mergeCell ref="A36:D36"/>
    <mergeCell ref="A32:D32"/>
    <mergeCell ref="A33:D33"/>
    <mergeCell ref="A34:D34"/>
    <mergeCell ref="A35:D35"/>
    <mergeCell ref="E2:E3"/>
    <mergeCell ref="D2:D3"/>
    <mergeCell ref="C2:C3"/>
    <mergeCell ref="B2:B3"/>
    <mergeCell ref="F2:F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0 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55F4-5BFA-4277-9CF4-218A49FCFFD7}">
  <dimension ref="A1:N27"/>
  <sheetViews>
    <sheetView zoomScale="110" zoomScaleNormal="110" workbookViewId="0">
      <selection sqref="A1:J9"/>
    </sheetView>
  </sheetViews>
  <sheetFormatPr defaultRowHeight="15" x14ac:dyDescent="0.25"/>
  <cols>
    <col min="1" max="1" width="9.42578125" bestFit="1" customWidth="1"/>
    <col min="2" max="2" width="9" bestFit="1" customWidth="1"/>
    <col min="3" max="3" width="8.7109375" bestFit="1" customWidth="1"/>
    <col min="4" max="4" width="10.28515625" bestFit="1" customWidth="1"/>
    <col min="5" max="5" width="19.7109375" customWidth="1"/>
    <col min="6" max="6" width="12.42578125" bestFit="1" customWidth="1"/>
    <col min="7" max="7" width="12.28515625" bestFit="1" customWidth="1"/>
    <col min="8" max="8" width="12.85546875" bestFit="1" customWidth="1"/>
    <col min="9" max="9" width="14.42578125" bestFit="1" customWidth="1"/>
    <col min="10" max="10" width="10.28515625" bestFit="1" customWidth="1"/>
  </cols>
  <sheetData>
    <row r="1" spans="1:14" ht="17.25" thickBot="1" x14ac:dyDescent="0.35">
      <c r="A1" s="101" t="s">
        <v>39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4" ht="16.5" x14ac:dyDescent="0.3">
      <c r="A2" s="52" t="s">
        <v>27</v>
      </c>
      <c r="B2" s="53" t="s">
        <v>28</v>
      </c>
      <c r="C2" s="53" t="s">
        <v>29</v>
      </c>
      <c r="D2" s="53" t="s">
        <v>34</v>
      </c>
      <c r="E2" s="53" t="s">
        <v>30</v>
      </c>
      <c r="F2" s="53" t="s">
        <v>31</v>
      </c>
      <c r="G2" s="54" t="s">
        <v>32</v>
      </c>
      <c r="H2" s="53" t="s">
        <v>33</v>
      </c>
      <c r="I2" s="53" t="s">
        <v>35</v>
      </c>
      <c r="J2" s="55" t="s">
        <v>36</v>
      </c>
      <c r="K2" s="5"/>
      <c r="L2" s="5"/>
      <c r="M2" s="5"/>
      <c r="N2" s="5"/>
    </row>
    <row r="3" spans="1:14" ht="33" x14ac:dyDescent="0.3">
      <c r="A3" s="56">
        <v>4.5</v>
      </c>
      <c r="B3" s="46">
        <v>2</v>
      </c>
      <c r="C3" s="46">
        <v>26</v>
      </c>
      <c r="D3" s="47">
        <f>A3*B3*C3</f>
        <v>234</v>
      </c>
      <c r="E3" s="48" t="s">
        <v>69</v>
      </c>
      <c r="F3" s="49">
        <f>'CCT SEAC 2023'!C4</f>
        <v>3087.14</v>
      </c>
      <c r="G3" s="50">
        <f>6%*F3</f>
        <v>185.22839999999999</v>
      </c>
      <c r="H3" s="51">
        <f>D3-G3</f>
        <v>48.771600000000007</v>
      </c>
      <c r="I3" s="46">
        <v>1</v>
      </c>
      <c r="J3" s="57">
        <f>H3*I3</f>
        <v>48.771600000000007</v>
      </c>
      <c r="K3" s="5"/>
      <c r="L3" s="5"/>
      <c r="M3" s="5"/>
      <c r="N3" s="5"/>
    </row>
    <row r="4" spans="1:14" ht="33" x14ac:dyDescent="0.3">
      <c r="A4" s="56">
        <v>4.5</v>
      </c>
      <c r="B4" s="46">
        <v>2</v>
      </c>
      <c r="C4" s="46">
        <v>26</v>
      </c>
      <c r="D4" s="47">
        <f t="shared" ref="D4" si="0">A4*B4*C4</f>
        <v>234</v>
      </c>
      <c r="E4" s="48" t="s">
        <v>71</v>
      </c>
      <c r="F4" s="49">
        <f>'CCT SEAC 2023'!C5</f>
        <v>1511.52</v>
      </c>
      <c r="G4" s="50">
        <f>6%*F4</f>
        <v>90.691199999999995</v>
      </c>
      <c r="H4" s="50">
        <f t="shared" ref="H4" si="1">D4-G4</f>
        <v>143.30880000000002</v>
      </c>
      <c r="I4" s="46">
        <v>1</v>
      </c>
      <c r="J4" s="57">
        <f t="shared" ref="J4" si="2">H4*I4</f>
        <v>143.30880000000002</v>
      </c>
      <c r="K4" s="5"/>
      <c r="L4" s="5"/>
      <c r="M4" s="5"/>
      <c r="N4" s="5"/>
    </row>
    <row r="5" spans="1:14" ht="17.25" thickBot="1" x14ac:dyDescent="0.35">
      <c r="A5" s="35"/>
      <c r="B5" s="36"/>
      <c r="C5" s="36"/>
      <c r="D5" s="37"/>
      <c r="E5" s="36"/>
      <c r="F5" s="36"/>
      <c r="G5" s="38"/>
      <c r="H5" s="38"/>
      <c r="I5" s="36"/>
      <c r="J5" s="39">
        <f>SUM(J3:J4)</f>
        <v>192.08040000000003</v>
      </c>
      <c r="K5" s="5"/>
      <c r="L5" s="5"/>
      <c r="M5" s="5"/>
      <c r="N5" s="5"/>
    </row>
    <row r="6" spans="1:14" ht="17.25" thickBo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6.5" x14ac:dyDescent="0.3">
      <c r="A7" s="104" t="s">
        <v>40</v>
      </c>
      <c r="B7" s="105"/>
      <c r="C7" s="105"/>
      <c r="D7" s="105"/>
      <c r="E7" s="105"/>
      <c r="F7" s="105"/>
      <c r="G7" s="105"/>
      <c r="H7" s="105"/>
      <c r="I7" s="105"/>
      <c r="J7" s="106"/>
      <c r="K7" s="5"/>
      <c r="L7" s="5"/>
      <c r="M7" s="5"/>
      <c r="N7" s="5"/>
    </row>
    <row r="8" spans="1:14" ht="16.5" x14ac:dyDescent="0.3">
      <c r="A8" s="58" t="s">
        <v>37</v>
      </c>
      <c r="B8" s="46"/>
      <c r="C8" s="46" t="s">
        <v>29</v>
      </c>
      <c r="D8" s="46" t="s">
        <v>34</v>
      </c>
      <c r="E8" s="46"/>
      <c r="F8" s="46"/>
      <c r="G8" s="46"/>
      <c r="H8" s="46"/>
      <c r="I8" s="46"/>
      <c r="J8" s="59"/>
      <c r="K8" s="5"/>
      <c r="L8" s="5"/>
      <c r="M8" s="5"/>
      <c r="N8" s="5"/>
    </row>
    <row r="9" spans="1:14" ht="17.25" thickBot="1" x14ac:dyDescent="0.35">
      <c r="A9" s="60">
        <v>17</v>
      </c>
      <c r="B9" s="61"/>
      <c r="C9" s="61">
        <v>22</v>
      </c>
      <c r="D9" s="62">
        <f>A9*C9</f>
        <v>374</v>
      </c>
      <c r="E9" s="61" t="s">
        <v>38</v>
      </c>
      <c r="F9" s="61"/>
      <c r="G9" s="63">
        <f>10%*D9</f>
        <v>37.4</v>
      </c>
      <c r="H9" s="63">
        <f>D9-G9</f>
        <v>336.6</v>
      </c>
      <c r="I9" s="61">
        <v>2</v>
      </c>
      <c r="J9" s="64">
        <f>H9*I9</f>
        <v>673.2</v>
      </c>
      <c r="K9" s="5"/>
      <c r="L9" s="5"/>
      <c r="M9" s="5"/>
      <c r="N9" s="5"/>
    </row>
    <row r="10" spans="1:14" ht="16.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6.5" x14ac:dyDescent="0.3">
      <c r="L11" s="5"/>
      <c r="M11" s="5"/>
      <c r="N11" s="5"/>
    </row>
    <row r="12" spans="1:14" ht="16.5" x14ac:dyDescent="0.3">
      <c r="L12" s="5"/>
      <c r="M12" s="5"/>
      <c r="N12" s="5"/>
    </row>
    <row r="13" spans="1:14" ht="16.5" x14ac:dyDescent="0.3">
      <c r="L13" s="5"/>
      <c r="M13" s="5"/>
      <c r="N13" s="5"/>
    </row>
    <row r="14" spans="1:14" ht="16.5" x14ac:dyDescent="0.3">
      <c r="L14" s="5"/>
      <c r="M14" s="5"/>
      <c r="N14" s="5"/>
    </row>
    <row r="15" spans="1:14" ht="16.5" x14ac:dyDescent="0.3">
      <c r="L15" s="5"/>
      <c r="M15" s="5"/>
      <c r="N15" s="5"/>
    </row>
    <row r="16" spans="1:14" ht="16.5" x14ac:dyDescent="0.3">
      <c r="L16" s="5"/>
      <c r="M16" s="5"/>
      <c r="N16" s="5"/>
    </row>
    <row r="17" spans="12:14" ht="16.5" x14ac:dyDescent="0.3">
      <c r="L17" s="5"/>
      <c r="M17" s="5"/>
      <c r="N17" s="5"/>
    </row>
    <row r="18" spans="12:14" ht="16.5" x14ac:dyDescent="0.3">
      <c r="L18" s="5"/>
      <c r="M18" s="5"/>
      <c r="N18" s="5"/>
    </row>
    <row r="19" spans="12:14" ht="16.5" x14ac:dyDescent="0.3">
      <c r="L19" s="5"/>
      <c r="M19" s="5"/>
      <c r="N19" s="5"/>
    </row>
    <row r="20" spans="12:14" ht="16.5" x14ac:dyDescent="0.3">
      <c r="L20" s="5"/>
      <c r="M20" s="5"/>
      <c r="N20" s="5"/>
    </row>
    <row r="21" spans="12:14" ht="16.5" x14ac:dyDescent="0.3">
      <c r="L21" s="5"/>
      <c r="M21" s="5"/>
      <c r="N21" s="5"/>
    </row>
    <row r="22" spans="12:14" ht="16.5" x14ac:dyDescent="0.3">
      <c r="L22" s="5"/>
      <c r="M22" s="5"/>
      <c r="N22" s="5"/>
    </row>
    <row r="23" spans="12:14" ht="16.5" x14ac:dyDescent="0.3">
      <c r="L23" s="5"/>
      <c r="M23" s="5"/>
      <c r="N23" s="5"/>
    </row>
    <row r="24" spans="12:14" ht="16.5" x14ac:dyDescent="0.3">
      <c r="L24" s="5"/>
      <c r="M24" s="5"/>
      <c r="N24" s="5"/>
    </row>
    <row r="25" spans="12:14" ht="16.5" x14ac:dyDescent="0.3">
      <c r="L25" s="5"/>
      <c r="M25" s="5"/>
      <c r="N25" s="5"/>
    </row>
    <row r="26" spans="12:14" ht="16.5" x14ac:dyDescent="0.3">
      <c r="L26" s="5"/>
      <c r="M26" s="5"/>
      <c r="N26" s="5"/>
    </row>
    <row r="27" spans="12:14" ht="16.5" x14ac:dyDescent="0.3">
      <c r="L27" s="5"/>
      <c r="M27" s="5"/>
      <c r="N27" s="5"/>
    </row>
  </sheetData>
  <mergeCells count="2">
    <mergeCell ref="A1:J1"/>
    <mergeCell ref="A7:J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9AB6-C8ED-46DE-A023-B47A2AE32218}">
  <dimension ref="A1:E102"/>
  <sheetViews>
    <sheetView zoomScale="80" zoomScaleNormal="80" workbookViewId="0">
      <selection activeCell="E25" sqref="A1:E25"/>
    </sheetView>
  </sheetViews>
  <sheetFormatPr defaultRowHeight="15" x14ac:dyDescent="0.25"/>
  <cols>
    <col min="1" max="1" width="11.140625" bestFit="1" customWidth="1"/>
    <col min="2" max="2" width="50.7109375" customWidth="1"/>
    <col min="3" max="3" width="18.7109375" bestFit="1" customWidth="1"/>
    <col min="4" max="4" width="13.5703125" bestFit="1" customWidth="1"/>
    <col min="5" max="5" width="10.85546875" bestFit="1" customWidth="1"/>
    <col min="6" max="6" width="30.7109375" customWidth="1"/>
  </cols>
  <sheetData>
    <row r="1" spans="1:5" ht="30" customHeight="1" thickTop="1" thickBot="1" x14ac:dyDescent="0.3">
      <c r="A1" s="6" t="s">
        <v>41</v>
      </c>
      <c r="B1" s="6" t="s">
        <v>42</v>
      </c>
      <c r="C1" s="6" t="s">
        <v>43</v>
      </c>
      <c r="D1" s="6" t="s">
        <v>54</v>
      </c>
      <c r="E1" s="6" t="s">
        <v>63</v>
      </c>
    </row>
    <row r="2" spans="1:5" ht="30" customHeight="1" thickTop="1" thickBot="1" x14ac:dyDescent="0.3">
      <c r="A2" s="7">
        <v>8</v>
      </c>
      <c r="B2" s="8" t="s">
        <v>44</v>
      </c>
      <c r="C2" s="10" t="s">
        <v>74</v>
      </c>
      <c r="D2" s="42"/>
      <c r="E2" s="42"/>
    </row>
    <row r="3" spans="1:5" ht="30" customHeight="1" thickTop="1" thickBot="1" x14ac:dyDescent="0.3">
      <c r="A3" s="7">
        <v>8</v>
      </c>
      <c r="B3" s="8" t="s">
        <v>45</v>
      </c>
      <c r="C3" s="10" t="s">
        <v>74</v>
      </c>
      <c r="D3" s="42"/>
      <c r="E3" s="42"/>
    </row>
    <row r="4" spans="1:5" ht="30" customHeight="1" thickTop="1" thickBot="1" x14ac:dyDescent="0.3">
      <c r="A4" s="7">
        <v>8</v>
      </c>
      <c r="B4" s="8" t="s">
        <v>57</v>
      </c>
      <c r="C4" s="10" t="s">
        <v>74</v>
      </c>
      <c r="D4" s="42"/>
      <c r="E4" s="42"/>
    </row>
    <row r="5" spans="1:5" ht="30" customHeight="1" thickTop="1" thickBot="1" x14ac:dyDescent="0.3">
      <c r="A5" s="7">
        <v>8</v>
      </c>
      <c r="B5" s="8" t="s">
        <v>58</v>
      </c>
      <c r="C5" s="10" t="s">
        <v>74</v>
      </c>
      <c r="D5" s="42"/>
      <c r="E5" s="42"/>
    </row>
    <row r="6" spans="1:5" ht="30" customHeight="1" thickTop="1" thickBot="1" x14ac:dyDescent="0.3">
      <c r="A6" s="7">
        <v>8</v>
      </c>
      <c r="B6" s="8" t="s">
        <v>46</v>
      </c>
      <c r="C6" s="10" t="s">
        <v>74</v>
      </c>
      <c r="D6" s="42"/>
      <c r="E6" s="42"/>
    </row>
    <row r="7" spans="1:5" ht="30" customHeight="1" thickTop="1" thickBot="1" x14ac:dyDescent="0.3">
      <c r="A7" s="7">
        <v>8</v>
      </c>
      <c r="B7" s="8" t="s">
        <v>59</v>
      </c>
      <c r="C7" s="10" t="s">
        <v>74</v>
      </c>
      <c r="D7" s="42"/>
      <c r="E7" s="42"/>
    </row>
    <row r="8" spans="1:5" ht="30" customHeight="1" thickTop="1" thickBot="1" x14ac:dyDescent="0.3">
      <c r="A8" s="7">
        <v>2</v>
      </c>
      <c r="B8" s="8" t="s">
        <v>60</v>
      </c>
      <c r="C8" s="10" t="s">
        <v>74</v>
      </c>
      <c r="D8" s="42"/>
      <c r="E8" s="42"/>
    </row>
    <row r="9" spans="1:5" ht="30" customHeight="1" thickTop="1" thickBot="1" x14ac:dyDescent="0.3">
      <c r="A9" s="7">
        <v>4</v>
      </c>
      <c r="B9" s="8" t="s">
        <v>61</v>
      </c>
      <c r="C9" s="10" t="s">
        <v>74</v>
      </c>
      <c r="D9" s="42"/>
      <c r="E9" s="42"/>
    </row>
    <row r="10" spans="1:5" ht="30" customHeight="1" thickTop="1" thickBot="1" x14ac:dyDescent="0.3">
      <c r="A10" s="7">
        <v>2</v>
      </c>
      <c r="B10" s="8" t="s">
        <v>62</v>
      </c>
      <c r="C10" s="10" t="s">
        <v>74</v>
      </c>
      <c r="D10" s="42"/>
      <c r="E10" s="42"/>
    </row>
    <row r="11" spans="1:5" ht="30" customHeight="1" thickTop="1" thickBot="1" x14ac:dyDescent="0.3">
      <c r="A11" s="7"/>
      <c r="B11" s="8"/>
      <c r="C11" s="10"/>
      <c r="D11" s="42"/>
      <c r="E11" s="42"/>
    </row>
    <row r="12" spans="1:5" ht="30" customHeight="1" thickTop="1" thickBot="1" x14ac:dyDescent="0.3">
      <c r="A12" s="7"/>
      <c r="B12" s="8"/>
      <c r="C12" s="10"/>
      <c r="D12" s="42"/>
      <c r="E12" s="42"/>
    </row>
    <row r="13" spans="1:5" ht="30" customHeight="1" thickTop="1" thickBot="1" x14ac:dyDescent="0.3">
      <c r="A13" s="11"/>
      <c r="B13" s="12"/>
      <c r="C13" s="10"/>
      <c r="D13" s="42"/>
      <c r="E13" s="42"/>
    </row>
    <row r="14" spans="1:5" ht="30" customHeight="1" thickTop="1" thickBot="1" x14ac:dyDescent="0.3">
      <c r="A14" s="107" t="s">
        <v>47</v>
      </c>
      <c r="B14" s="107"/>
      <c r="C14" s="107"/>
      <c r="D14" s="107"/>
      <c r="E14" s="43">
        <f>SUM(E2:E13)</f>
        <v>0</v>
      </c>
    </row>
    <row r="15" spans="1:5" ht="30" customHeight="1" thickTop="1" thickBot="1" x14ac:dyDescent="0.3">
      <c r="A15" s="107" t="s">
        <v>48</v>
      </c>
      <c r="B15" s="107"/>
      <c r="C15" s="107"/>
      <c r="D15" s="107"/>
      <c r="E15" s="43">
        <f>E14/12</f>
        <v>0</v>
      </c>
    </row>
    <row r="16" spans="1:5" ht="30" customHeight="1" thickTop="1" x14ac:dyDescent="0.25">
      <c r="A16" s="17"/>
      <c r="B16" s="17"/>
      <c r="C16" s="17"/>
      <c r="D16" s="17"/>
      <c r="E16" s="18"/>
    </row>
    <row r="17" spans="1:5" ht="30" customHeight="1" x14ac:dyDescent="0.25">
      <c r="A17" s="17"/>
      <c r="B17" s="17"/>
      <c r="C17" s="17"/>
      <c r="D17" s="17"/>
      <c r="E17" s="18"/>
    </row>
    <row r="18" spans="1:5" ht="30" customHeight="1" thickBot="1" x14ac:dyDescent="0.3"/>
    <row r="19" spans="1:5" ht="30" customHeight="1" thickTop="1" thickBot="1" x14ac:dyDescent="0.3">
      <c r="A19" s="6" t="s">
        <v>41</v>
      </c>
      <c r="B19" s="6" t="s">
        <v>49</v>
      </c>
      <c r="C19" s="6" t="s">
        <v>43</v>
      </c>
      <c r="D19" s="6" t="s">
        <v>54</v>
      </c>
      <c r="E19" s="6" t="s">
        <v>63</v>
      </c>
    </row>
    <row r="20" spans="1:5" ht="30" customHeight="1" thickTop="1" thickBot="1" x14ac:dyDescent="0.3">
      <c r="A20" s="7">
        <v>8</v>
      </c>
      <c r="B20" s="9" t="s">
        <v>53</v>
      </c>
      <c r="C20" s="10" t="s">
        <v>74</v>
      </c>
      <c r="D20" s="42"/>
      <c r="E20" s="42"/>
    </row>
    <row r="21" spans="1:5" ht="30" customHeight="1" thickTop="1" thickBot="1" x14ac:dyDescent="0.3">
      <c r="A21" s="7">
        <v>8</v>
      </c>
      <c r="B21" s="8" t="s">
        <v>52</v>
      </c>
      <c r="C21" s="10" t="s">
        <v>74</v>
      </c>
      <c r="D21" s="42"/>
      <c r="E21" s="42"/>
    </row>
    <row r="22" spans="1:5" ht="30" customHeight="1" thickTop="1" thickBot="1" x14ac:dyDescent="0.3">
      <c r="A22" s="7">
        <v>2</v>
      </c>
      <c r="B22" s="8" t="s">
        <v>64</v>
      </c>
      <c r="C22" s="10" t="s">
        <v>74</v>
      </c>
      <c r="D22" s="42"/>
      <c r="E22" s="42"/>
    </row>
    <row r="23" spans="1:5" ht="30" customHeight="1" thickTop="1" thickBot="1" x14ac:dyDescent="0.3">
      <c r="A23" s="7"/>
      <c r="B23" s="8"/>
      <c r="C23" s="10"/>
      <c r="D23" s="42"/>
      <c r="E23" s="42"/>
    </row>
    <row r="24" spans="1:5" ht="30" customHeight="1" thickTop="1" thickBot="1" x14ac:dyDescent="0.3">
      <c r="A24" s="107" t="s">
        <v>50</v>
      </c>
      <c r="B24" s="107"/>
      <c r="C24" s="107"/>
      <c r="D24" s="107"/>
      <c r="E24" s="44">
        <f>SUM(E20:E23)</f>
        <v>0</v>
      </c>
    </row>
    <row r="25" spans="1:5" ht="30" customHeight="1" thickTop="1" thickBot="1" x14ac:dyDescent="0.3">
      <c r="A25" s="107" t="s">
        <v>51</v>
      </c>
      <c r="B25" s="107"/>
      <c r="C25" s="107"/>
      <c r="D25" s="107"/>
      <c r="E25" s="44">
        <f>E24/12</f>
        <v>0</v>
      </c>
    </row>
    <row r="26" spans="1:5" ht="30" customHeight="1" thickTop="1" x14ac:dyDescent="0.25">
      <c r="A26" s="17"/>
      <c r="B26" s="17"/>
      <c r="C26" s="17"/>
      <c r="D26" s="17"/>
      <c r="E26" s="18"/>
    </row>
    <row r="27" spans="1:5" ht="30" customHeight="1" x14ac:dyDescent="0.25">
      <c r="A27" s="17"/>
      <c r="B27" s="17"/>
      <c r="C27" s="17"/>
      <c r="D27" s="17"/>
      <c r="E27" s="18"/>
    </row>
    <row r="28" spans="1:5" ht="30" customHeight="1" x14ac:dyDescent="0.25"/>
    <row r="29" spans="1:5" ht="30" customHeight="1" x14ac:dyDescent="0.25"/>
    <row r="30" spans="1:5" ht="30" customHeight="1" x14ac:dyDescent="0.25"/>
    <row r="31" spans="1:5" ht="30" customHeight="1" x14ac:dyDescent="0.25"/>
    <row r="32" spans="1: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50.1" customHeight="1" x14ac:dyDescent="0.25"/>
    <row r="53" ht="50.1" customHeight="1" x14ac:dyDescent="0.25"/>
    <row r="54" ht="50.1" customHeight="1" x14ac:dyDescent="0.25"/>
    <row r="55" ht="50.1" customHeight="1" x14ac:dyDescent="0.25"/>
    <row r="56" ht="50.1" customHeight="1" x14ac:dyDescent="0.25"/>
    <row r="57" ht="50.1" customHeight="1" x14ac:dyDescent="0.25"/>
    <row r="58" ht="50.1" customHeight="1" x14ac:dyDescent="0.25"/>
    <row r="59" ht="50.1" customHeight="1" x14ac:dyDescent="0.25"/>
    <row r="60" ht="50.1" customHeight="1" x14ac:dyDescent="0.25"/>
    <row r="61" ht="50.1" customHeight="1" x14ac:dyDescent="0.25"/>
    <row r="62" ht="50.1" customHeight="1" x14ac:dyDescent="0.25"/>
    <row r="63" ht="50.1" customHeight="1" x14ac:dyDescent="0.25"/>
    <row r="64" ht="50.1" customHeight="1" x14ac:dyDescent="0.25"/>
    <row r="65" ht="50.1" customHeight="1" x14ac:dyDescent="0.25"/>
    <row r="66" ht="50.1" customHeight="1" x14ac:dyDescent="0.25"/>
    <row r="67" ht="50.1" customHeight="1" x14ac:dyDescent="0.25"/>
    <row r="68" ht="50.1" customHeight="1" x14ac:dyDescent="0.25"/>
    <row r="69" ht="50.1" customHeight="1" x14ac:dyDescent="0.25"/>
    <row r="70" ht="50.1" customHeight="1" x14ac:dyDescent="0.25"/>
    <row r="71" ht="50.1" customHeight="1" x14ac:dyDescent="0.25"/>
    <row r="72" ht="50.1" customHeight="1" x14ac:dyDescent="0.25"/>
    <row r="73" ht="50.1" customHeight="1" x14ac:dyDescent="0.25"/>
    <row r="74" ht="50.1" customHeight="1" x14ac:dyDescent="0.25"/>
    <row r="75" ht="50.1" customHeight="1" x14ac:dyDescent="0.25"/>
    <row r="76" ht="50.1" customHeight="1" x14ac:dyDescent="0.25"/>
    <row r="77" ht="50.1" customHeight="1" x14ac:dyDescent="0.25"/>
    <row r="78" ht="50.1" customHeight="1" x14ac:dyDescent="0.25"/>
    <row r="79" ht="50.1" customHeight="1" x14ac:dyDescent="0.25"/>
    <row r="80" ht="50.1" customHeight="1" x14ac:dyDescent="0.25"/>
    <row r="81" ht="50.1" customHeight="1" x14ac:dyDescent="0.25"/>
    <row r="82" ht="50.1" customHeight="1" x14ac:dyDescent="0.25"/>
    <row r="83" ht="50.1" customHeight="1" x14ac:dyDescent="0.25"/>
    <row r="84" ht="50.1" customHeight="1" x14ac:dyDescent="0.25"/>
    <row r="85" ht="50.1" customHeight="1" x14ac:dyDescent="0.25"/>
    <row r="86" ht="50.1" customHeight="1" x14ac:dyDescent="0.25"/>
    <row r="87" ht="50.1" customHeight="1" x14ac:dyDescent="0.25"/>
    <row r="88" ht="50.1" customHeight="1" x14ac:dyDescent="0.25"/>
    <row r="89" ht="50.1" customHeight="1" x14ac:dyDescent="0.25"/>
    <row r="90" ht="50.1" customHeight="1" x14ac:dyDescent="0.25"/>
    <row r="91" ht="50.1" customHeight="1" x14ac:dyDescent="0.25"/>
    <row r="92" ht="50.1" customHeight="1" x14ac:dyDescent="0.25"/>
    <row r="93" ht="50.1" customHeight="1" x14ac:dyDescent="0.25"/>
    <row r="94" ht="50.1" customHeight="1" x14ac:dyDescent="0.25"/>
    <row r="95" ht="50.1" customHeight="1" x14ac:dyDescent="0.25"/>
    <row r="96" ht="50.1" customHeight="1" x14ac:dyDescent="0.25"/>
    <row r="97" ht="50.1" customHeight="1" x14ac:dyDescent="0.25"/>
    <row r="98" ht="50.1" customHeight="1" x14ac:dyDescent="0.25"/>
    <row r="99" ht="50.1" customHeight="1" x14ac:dyDescent="0.25"/>
    <row r="100" ht="50.1" customHeight="1" x14ac:dyDescent="0.25"/>
    <row r="101" ht="50.1" customHeight="1" x14ac:dyDescent="0.25"/>
    <row r="102" ht="50.1" customHeight="1" x14ac:dyDescent="0.25"/>
  </sheetData>
  <mergeCells count="4">
    <mergeCell ref="A14:D14"/>
    <mergeCell ref="A15:D15"/>
    <mergeCell ref="A24:D24"/>
    <mergeCell ref="A25:D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C0F8-BAF7-43F7-B040-0D4B05B3E0A1}">
  <dimension ref="A1:D82"/>
  <sheetViews>
    <sheetView topLeftCell="A53" workbookViewId="0">
      <selection activeCell="D81" sqref="D81:D82"/>
    </sheetView>
  </sheetViews>
  <sheetFormatPr defaultRowHeight="15" x14ac:dyDescent="0.25"/>
  <cols>
    <col min="1" max="1" width="68.28515625" bestFit="1" customWidth="1"/>
    <col min="4" max="4" width="15.5703125" bestFit="1" customWidth="1"/>
  </cols>
  <sheetData>
    <row r="1" spans="1:4" ht="17.25" thickBot="1" x14ac:dyDescent="0.3">
      <c r="A1" s="108" t="s">
        <v>75</v>
      </c>
      <c r="B1" s="109"/>
      <c r="C1" s="109"/>
      <c r="D1" s="110"/>
    </row>
    <row r="2" spans="1:4" ht="17.25" thickBot="1" x14ac:dyDescent="0.3">
      <c r="A2" s="65" t="s">
        <v>76</v>
      </c>
      <c r="B2" s="66" t="s">
        <v>77</v>
      </c>
      <c r="C2" s="66" t="s">
        <v>78</v>
      </c>
      <c r="D2" s="66" t="s">
        <v>9</v>
      </c>
    </row>
    <row r="3" spans="1:4" ht="17.25" thickBot="1" x14ac:dyDescent="0.3">
      <c r="A3" s="67" t="s">
        <v>79</v>
      </c>
      <c r="B3" s="68">
        <v>10</v>
      </c>
      <c r="C3" s="69"/>
      <c r="D3" s="69"/>
    </row>
    <row r="4" spans="1:4" ht="17.25" thickBot="1" x14ac:dyDescent="0.3">
      <c r="A4" s="67" t="s">
        <v>80</v>
      </c>
      <c r="B4" s="68">
        <v>10</v>
      </c>
      <c r="C4" s="69"/>
      <c r="D4" s="69"/>
    </row>
    <row r="5" spans="1:4" ht="17.25" thickBot="1" x14ac:dyDescent="0.3">
      <c r="A5" s="67" t="s">
        <v>81</v>
      </c>
      <c r="B5" s="68">
        <v>5</v>
      </c>
      <c r="C5" s="69"/>
      <c r="D5" s="69"/>
    </row>
    <row r="6" spans="1:4" ht="17.25" thickBot="1" x14ac:dyDescent="0.3">
      <c r="A6" s="67" t="s">
        <v>82</v>
      </c>
      <c r="B6" s="68">
        <v>5</v>
      </c>
      <c r="C6" s="69"/>
      <c r="D6" s="69"/>
    </row>
    <row r="7" spans="1:4" ht="17.25" thickBot="1" x14ac:dyDescent="0.3">
      <c r="A7" s="67" t="s">
        <v>83</v>
      </c>
      <c r="B7" s="68">
        <v>5</v>
      </c>
      <c r="C7" s="69"/>
      <c r="D7" s="69"/>
    </row>
    <row r="8" spans="1:4" ht="17.25" thickBot="1" x14ac:dyDescent="0.3">
      <c r="A8" s="67" t="s">
        <v>84</v>
      </c>
      <c r="B8" s="68">
        <v>5</v>
      </c>
      <c r="C8" s="69"/>
      <c r="D8" s="69"/>
    </row>
    <row r="9" spans="1:4" ht="17.25" thickBot="1" x14ac:dyDescent="0.3">
      <c r="A9" s="67" t="s">
        <v>85</v>
      </c>
      <c r="B9" s="68">
        <v>5</v>
      </c>
      <c r="C9" s="69"/>
      <c r="D9" s="69"/>
    </row>
    <row r="10" spans="1:4" ht="17.25" thickBot="1" x14ac:dyDescent="0.3">
      <c r="A10" s="67" t="s">
        <v>86</v>
      </c>
      <c r="B10" s="68">
        <v>5</v>
      </c>
      <c r="C10" s="69"/>
      <c r="D10" s="69"/>
    </row>
    <row r="11" spans="1:4" ht="17.25" thickBot="1" x14ac:dyDescent="0.3">
      <c r="A11" s="67" t="s">
        <v>87</v>
      </c>
      <c r="B11" s="68">
        <v>5</v>
      </c>
      <c r="C11" s="69"/>
      <c r="D11" s="69"/>
    </row>
    <row r="12" spans="1:4" ht="17.25" thickBot="1" x14ac:dyDescent="0.3">
      <c r="A12" s="67" t="s">
        <v>88</v>
      </c>
      <c r="B12" s="68">
        <v>5</v>
      </c>
      <c r="C12" s="69"/>
      <c r="D12" s="69"/>
    </row>
    <row r="13" spans="1:4" ht="17.25" thickBot="1" x14ac:dyDescent="0.3">
      <c r="A13" s="67" t="s">
        <v>89</v>
      </c>
      <c r="B13" s="68">
        <v>5</v>
      </c>
      <c r="C13" s="69"/>
      <c r="D13" s="69"/>
    </row>
    <row r="14" spans="1:4" ht="17.25" thickBot="1" x14ac:dyDescent="0.3">
      <c r="A14" s="67" t="s">
        <v>90</v>
      </c>
      <c r="B14" s="68">
        <v>5</v>
      </c>
      <c r="C14" s="69"/>
      <c r="D14" s="69"/>
    </row>
    <row r="15" spans="1:4" ht="17.25" thickBot="1" x14ac:dyDescent="0.3">
      <c r="A15" s="67" t="s">
        <v>91</v>
      </c>
      <c r="B15" s="68">
        <v>5</v>
      </c>
      <c r="C15" s="69"/>
      <c r="D15" s="69"/>
    </row>
    <row r="16" spans="1:4" ht="17.25" thickBot="1" x14ac:dyDescent="0.3">
      <c r="A16" s="67" t="s">
        <v>92</v>
      </c>
      <c r="B16" s="68">
        <v>3</v>
      </c>
      <c r="C16" s="69"/>
      <c r="D16" s="69"/>
    </row>
    <row r="17" spans="1:4" ht="17.25" thickBot="1" x14ac:dyDescent="0.3">
      <c r="A17" s="67" t="s">
        <v>93</v>
      </c>
      <c r="B17" s="68">
        <v>3</v>
      </c>
      <c r="C17" s="69"/>
      <c r="D17" s="69"/>
    </row>
    <row r="18" spans="1:4" ht="17.25" thickBot="1" x14ac:dyDescent="0.3">
      <c r="A18" s="67" t="s">
        <v>94</v>
      </c>
      <c r="B18" s="68">
        <v>3</v>
      </c>
      <c r="C18" s="69"/>
      <c r="D18" s="69"/>
    </row>
    <row r="19" spans="1:4" ht="17.25" thickBot="1" x14ac:dyDescent="0.3">
      <c r="A19" s="67" t="s">
        <v>95</v>
      </c>
      <c r="B19" s="68">
        <v>4</v>
      </c>
      <c r="C19" s="69"/>
      <c r="D19" s="69"/>
    </row>
    <row r="20" spans="1:4" ht="17.25" thickBot="1" x14ac:dyDescent="0.3">
      <c r="A20" s="67" t="s">
        <v>96</v>
      </c>
      <c r="B20" s="68">
        <v>10</v>
      </c>
      <c r="C20" s="69"/>
      <c r="D20" s="69"/>
    </row>
    <row r="21" spans="1:4" ht="17.25" thickBot="1" x14ac:dyDescent="0.3">
      <c r="A21" s="67" t="s">
        <v>97</v>
      </c>
      <c r="B21" s="68">
        <v>10</v>
      </c>
      <c r="C21" s="69"/>
      <c r="D21" s="69"/>
    </row>
    <row r="22" spans="1:4" ht="17.25" thickBot="1" x14ac:dyDescent="0.3">
      <c r="A22" s="67" t="s">
        <v>98</v>
      </c>
      <c r="B22" s="68">
        <v>10</v>
      </c>
      <c r="C22" s="69"/>
      <c r="D22" s="69"/>
    </row>
    <row r="23" spans="1:4" ht="17.25" thickBot="1" x14ac:dyDescent="0.3">
      <c r="A23" s="67" t="s">
        <v>99</v>
      </c>
      <c r="B23" s="68">
        <v>10</v>
      </c>
      <c r="C23" s="69"/>
      <c r="D23" s="69"/>
    </row>
    <row r="24" spans="1:4" ht="17.25" thickBot="1" x14ac:dyDescent="0.3">
      <c r="A24" s="67" t="s">
        <v>100</v>
      </c>
      <c r="B24" s="68">
        <v>10</v>
      </c>
      <c r="C24" s="69"/>
      <c r="D24" s="69"/>
    </row>
    <row r="25" spans="1:4" ht="17.25" thickBot="1" x14ac:dyDescent="0.3">
      <c r="A25" s="67" t="s">
        <v>101</v>
      </c>
      <c r="B25" s="68">
        <v>10</v>
      </c>
      <c r="C25" s="69"/>
      <c r="D25" s="69"/>
    </row>
    <row r="26" spans="1:4" ht="17.25" thickBot="1" x14ac:dyDescent="0.3">
      <c r="A26" s="67" t="s">
        <v>102</v>
      </c>
      <c r="B26" s="68">
        <v>30</v>
      </c>
      <c r="C26" s="69"/>
      <c r="D26" s="69"/>
    </row>
    <row r="27" spans="1:4" ht="17.25" thickBot="1" x14ac:dyDescent="0.3">
      <c r="A27" s="67" t="s">
        <v>103</v>
      </c>
      <c r="B27" s="68">
        <v>20</v>
      </c>
      <c r="C27" s="69"/>
      <c r="D27" s="69"/>
    </row>
    <row r="28" spans="1:4" ht="17.25" thickBot="1" x14ac:dyDescent="0.3">
      <c r="A28" s="67" t="s">
        <v>104</v>
      </c>
      <c r="B28" s="68">
        <v>2</v>
      </c>
      <c r="C28" s="69"/>
      <c r="D28" s="69"/>
    </row>
    <row r="29" spans="1:4" ht="17.25" thickBot="1" x14ac:dyDescent="0.3">
      <c r="A29" s="67" t="s">
        <v>105</v>
      </c>
      <c r="B29" s="68">
        <v>2</v>
      </c>
      <c r="C29" s="69"/>
      <c r="D29" s="69"/>
    </row>
    <row r="30" spans="1:4" ht="17.25" thickBot="1" x14ac:dyDescent="0.3">
      <c r="A30" s="67" t="s">
        <v>106</v>
      </c>
      <c r="B30" s="68">
        <v>6</v>
      </c>
      <c r="C30" s="69"/>
      <c r="D30" s="69"/>
    </row>
    <row r="31" spans="1:4" ht="17.25" thickBot="1" x14ac:dyDescent="0.3">
      <c r="A31" s="67" t="s">
        <v>107</v>
      </c>
      <c r="B31" s="68">
        <v>35</v>
      </c>
      <c r="C31" s="69"/>
      <c r="D31" s="69"/>
    </row>
    <row r="32" spans="1:4" ht="17.25" thickBot="1" x14ac:dyDescent="0.3">
      <c r="A32" s="67" t="s">
        <v>108</v>
      </c>
      <c r="B32" s="68">
        <v>2</v>
      </c>
      <c r="C32" s="69"/>
      <c r="D32" s="69"/>
    </row>
    <row r="33" spans="1:4" ht="17.25" thickBot="1" x14ac:dyDescent="0.3">
      <c r="A33" s="67" t="s">
        <v>109</v>
      </c>
      <c r="B33" s="68">
        <v>2</v>
      </c>
      <c r="C33" s="69"/>
      <c r="D33" s="69"/>
    </row>
    <row r="34" spans="1:4" ht="17.25" thickBot="1" x14ac:dyDescent="0.3">
      <c r="A34" s="67" t="s">
        <v>110</v>
      </c>
      <c r="B34" s="68">
        <v>2</v>
      </c>
      <c r="C34" s="69"/>
      <c r="D34" s="69"/>
    </row>
    <row r="35" spans="1:4" ht="17.25" thickBot="1" x14ac:dyDescent="0.3">
      <c r="A35" s="67" t="s">
        <v>111</v>
      </c>
      <c r="B35" s="68">
        <v>2</v>
      </c>
      <c r="C35" s="69"/>
      <c r="D35" s="69"/>
    </row>
    <row r="36" spans="1:4" ht="17.25" thickBot="1" x14ac:dyDescent="0.3">
      <c r="A36" s="67" t="s">
        <v>112</v>
      </c>
      <c r="B36" s="68">
        <v>2</v>
      </c>
      <c r="C36" s="69"/>
      <c r="D36" s="69"/>
    </row>
    <row r="37" spans="1:4" ht="17.25" thickBot="1" x14ac:dyDescent="0.3">
      <c r="A37" s="67" t="s">
        <v>113</v>
      </c>
      <c r="B37" s="68">
        <v>2</v>
      </c>
      <c r="C37" s="69"/>
      <c r="D37" s="69"/>
    </row>
    <row r="38" spans="1:4" ht="17.25" thickBot="1" x14ac:dyDescent="0.3">
      <c r="A38" s="67" t="s">
        <v>114</v>
      </c>
      <c r="B38" s="68">
        <v>2</v>
      </c>
      <c r="C38" s="69"/>
      <c r="D38" s="69"/>
    </row>
    <row r="39" spans="1:4" ht="17.25" thickBot="1" x14ac:dyDescent="0.3">
      <c r="A39" s="67" t="s">
        <v>115</v>
      </c>
      <c r="B39" s="68">
        <v>2</v>
      </c>
      <c r="C39" s="69"/>
      <c r="D39" s="69"/>
    </row>
    <row r="40" spans="1:4" ht="17.25" thickBot="1" x14ac:dyDescent="0.3">
      <c r="A40" s="67" t="s">
        <v>116</v>
      </c>
      <c r="B40" s="68">
        <v>1</v>
      </c>
      <c r="C40" s="69"/>
      <c r="D40" s="69"/>
    </row>
    <row r="41" spans="1:4" ht="17.25" thickBot="1" x14ac:dyDescent="0.3">
      <c r="A41" s="67" t="s">
        <v>117</v>
      </c>
      <c r="B41" s="68">
        <v>2</v>
      </c>
      <c r="C41" s="69"/>
      <c r="D41" s="69"/>
    </row>
    <row r="42" spans="1:4" ht="17.25" thickBot="1" x14ac:dyDescent="0.3">
      <c r="A42" s="67" t="s">
        <v>118</v>
      </c>
      <c r="B42" s="68">
        <v>2</v>
      </c>
      <c r="C42" s="69"/>
      <c r="D42" s="69"/>
    </row>
    <row r="43" spans="1:4" ht="17.25" thickBot="1" x14ac:dyDescent="0.3">
      <c r="A43" s="67" t="s">
        <v>119</v>
      </c>
      <c r="B43" s="68">
        <v>2</v>
      </c>
      <c r="C43" s="69"/>
      <c r="D43" s="69"/>
    </row>
    <row r="44" spans="1:4" ht="17.25" thickBot="1" x14ac:dyDescent="0.3">
      <c r="A44" s="67" t="s">
        <v>120</v>
      </c>
      <c r="B44" s="68">
        <v>2</v>
      </c>
      <c r="C44" s="69"/>
      <c r="D44" s="69"/>
    </row>
    <row r="45" spans="1:4" ht="17.25" thickBot="1" x14ac:dyDescent="0.3">
      <c r="A45" s="67" t="s">
        <v>121</v>
      </c>
      <c r="B45" s="68">
        <v>2</v>
      </c>
      <c r="C45" s="69"/>
      <c r="D45" s="69"/>
    </row>
    <row r="46" spans="1:4" ht="17.25" thickBot="1" x14ac:dyDescent="0.3">
      <c r="A46" s="67" t="s">
        <v>122</v>
      </c>
      <c r="B46" s="68">
        <v>2</v>
      </c>
      <c r="C46" s="69"/>
      <c r="D46" s="69"/>
    </row>
    <row r="47" spans="1:4" ht="17.25" thickBot="1" x14ac:dyDescent="0.3">
      <c r="A47" s="67" t="s">
        <v>123</v>
      </c>
      <c r="B47" s="68">
        <v>2</v>
      </c>
      <c r="C47" s="69"/>
      <c r="D47" s="69"/>
    </row>
    <row r="48" spans="1:4" ht="17.25" thickBot="1" x14ac:dyDescent="0.3">
      <c r="A48" s="67" t="s">
        <v>124</v>
      </c>
      <c r="B48" s="68">
        <v>2</v>
      </c>
      <c r="C48" s="69"/>
      <c r="D48" s="69"/>
    </row>
    <row r="49" spans="1:4" ht="17.25" thickBot="1" x14ac:dyDescent="0.3">
      <c r="A49" s="67" t="s">
        <v>125</v>
      </c>
      <c r="B49" s="68">
        <v>4</v>
      </c>
      <c r="C49" s="69"/>
      <c r="D49" s="69"/>
    </row>
    <row r="50" spans="1:4" ht="17.25" thickBot="1" x14ac:dyDescent="0.3">
      <c r="A50" s="67" t="s">
        <v>126</v>
      </c>
      <c r="B50" s="68">
        <v>10</v>
      </c>
      <c r="C50" s="69"/>
      <c r="D50" s="69"/>
    </row>
    <row r="51" spans="1:4" ht="17.25" thickBot="1" x14ac:dyDescent="0.3">
      <c r="A51" s="67" t="s">
        <v>127</v>
      </c>
      <c r="B51" s="68">
        <v>10</v>
      </c>
      <c r="C51" s="69"/>
      <c r="D51" s="69"/>
    </row>
    <row r="52" spans="1:4" ht="17.25" thickBot="1" x14ac:dyDescent="0.3">
      <c r="A52" s="67" t="s">
        <v>128</v>
      </c>
      <c r="B52" s="68">
        <v>10</v>
      </c>
      <c r="C52" s="69"/>
      <c r="D52" s="69"/>
    </row>
    <row r="53" spans="1:4" ht="17.25" thickBot="1" x14ac:dyDescent="0.3">
      <c r="A53" s="67" t="s">
        <v>129</v>
      </c>
      <c r="B53" s="68">
        <v>10</v>
      </c>
      <c r="C53" s="69"/>
      <c r="D53" s="69"/>
    </row>
    <row r="54" spans="1:4" ht="17.25" thickBot="1" x14ac:dyDescent="0.3">
      <c r="A54" s="67" t="s">
        <v>130</v>
      </c>
      <c r="B54" s="68">
        <v>10</v>
      </c>
      <c r="C54" s="69"/>
      <c r="D54" s="69"/>
    </row>
    <row r="55" spans="1:4" ht="17.25" thickBot="1" x14ac:dyDescent="0.3">
      <c r="A55" s="67" t="s">
        <v>131</v>
      </c>
      <c r="B55" s="68">
        <v>3</v>
      </c>
      <c r="C55" s="69"/>
      <c r="D55" s="69"/>
    </row>
    <row r="56" spans="1:4" ht="17.25" thickBot="1" x14ac:dyDescent="0.3">
      <c r="A56" s="67" t="s">
        <v>132</v>
      </c>
      <c r="B56" s="68">
        <v>5</v>
      </c>
      <c r="C56" s="69"/>
      <c r="D56" s="69"/>
    </row>
    <row r="57" spans="1:4" ht="17.25" thickBot="1" x14ac:dyDescent="0.3">
      <c r="A57" s="67" t="s">
        <v>133</v>
      </c>
      <c r="B57" s="68">
        <v>5</v>
      </c>
      <c r="C57" s="69"/>
      <c r="D57" s="69"/>
    </row>
    <row r="58" spans="1:4" ht="17.25" thickBot="1" x14ac:dyDescent="0.3">
      <c r="A58" s="67" t="s">
        <v>134</v>
      </c>
      <c r="B58" s="68">
        <v>2</v>
      </c>
      <c r="C58" s="69"/>
      <c r="D58" s="69"/>
    </row>
    <row r="59" spans="1:4" ht="17.25" thickBot="1" x14ac:dyDescent="0.3">
      <c r="A59" s="67" t="s">
        <v>135</v>
      </c>
      <c r="B59" s="68">
        <v>10</v>
      </c>
      <c r="C59" s="69"/>
      <c r="D59" s="69"/>
    </row>
    <row r="60" spans="1:4" ht="17.25" thickBot="1" x14ac:dyDescent="0.3">
      <c r="A60" s="67" t="s">
        <v>136</v>
      </c>
      <c r="B60" s="68">
        <v>10</v>
      </c>
      <c r="C60" s="69"/>
      <c r="D60" s="69"/>
    </row>
    <row r="61" spans="1:4" ht="17.25" thickBot="1" x14ac:dyDescent="0.3">
      <c r="A61" s="67" t="s">
        <v>137</v>
      </c>
      <c r="B61" s="68">
        <v>10</v>
      </c>
      <c r="C61" s="69"/>
      <c r="D61" s="69"/>
    </row>
    <row r="62" spans="1:4" ht="17.25" thickBot="1" x14ac:dyDescent="0.3">
      <c r="A62" s="67" t="s">
        <v>138</v>
      </c>
      <c r="B62" s="68">
        <v>10</v>
      </c>
      <c r="C62" s="69"/>
      <c r="D62" s="69"/>
    </row>
    <row r="63" spans="1:4" ht="17.25" thickBot="1" x14ac:dyDescent="0.3">
      <c r="A63" s="67" t="s">
        <v>139</v>
      </c>
      <c r="B63" s="68">
        <v>10</v>
      </c>
      <c r="C63" s="69"/>
      <c r="D63" s="69"/>
    </row>
    <row r="64" spans="1:4" ht="17.25" thickBot="1" x14ac:dyDescent="0.3">
      <c r="A64" s="67" t="s">
        <v>140</v>
      </c>
      <c r="B64" s="68">
        <v>10</v>
      </c>
      <c r="C64" s="69"/>
      <c r="D64" s="69"/>
    </row>
    <row r="65" spans="1:4" ht="17.25" thickBot="1" x14ac:dyDescent="0.3">
      <c r="A65" s="67" t="s">
        <v>141</v>
      </c>
      <c r="B65" s="68">
        <v>5</v>
      </c>
      <c r="C65" s="69"/>
      <c r="D65" s="69"/>
    </row>
    <row r="66" spans="1:4" ht="17.25" thickBot="1" x14ac:dyDescent="0.3">
      <c r="A66" s="67" t="s">
        <v>142</v>
      </c>
      <c r="B66" s="68">
        <v>5</v>
      </c>
      <c r="C66" s="69"/>
      <c r="D66" s="69"/>
    </row>
    <row r="67" spans="1:4" ht="17.25" thickBot="1" x14ac:dyDescent="0.3">
      <c r="A67" s="67" t="s">
        <v>143</v>
      </c>
      <c r="B67" s="68">
        <v>5</v>
      </c>
      <c r="C67" s="69"/>
      <c r="D67" s="69"/>
    </row>
    <row r="68" spans="1:4" ht="17.25" thickBot="1" x14ac:dyDescent="0.3">
      <c r="A68" s="67" t="s">
        <v>144</v>
      </c>
      <c r="B68" s="68">
        <v>5</v>
      </c>
      <c r="C68" s="69"/>
      <c r="D68" s="69"/>
    </row>
    <row r="69" spans="1:4" ht="17.25" thickBot="1" x14ac:dyDescent="0.3">
      <c r="A69" s="67" t="s">
        <v>145</v>
      </c>
      <c r="B69" s="68">
        <v>5</v>
      </c>
      <c r="C69" s="69"/>
      <c r="D69" s="69"/>
    </row>
    <row r="70" spans="1:4" ht="17.25" thickBot="1" x14ac:dyDescent="0.3">
      <c r="A70" s="67" t="s">
        <v>146</v>
      </c>
      <c r="B70" s="68">
        <v>15</v>
      </c>
      <c r="C70" s="69"/>
      <c r="D70" s="69"/>
    </row>
    <row r="71" spans="1:4" ht="17.25" thickBot="1" x14ac:dyDescent="0.3">
      <c r="A71" s="67" t="s">
        <v>147</v>
      </c>
      <c r="B71" s="68">
        <v>25</v>
      </c>
      <c r="C71" s="69"/>
      <c r="D71" s="69"/>
    </row>
    <row r="72" spans="1:4" ht="17.25" thickBot="1" x14ac:dyDescent="0.3">
      <c r="A72" s="67" t="s">
        <v>148</v>
      </c>
      <c r="B72" s="68">
        <v>25</v>
      </c>
      <c r="C72" s="69"/>
      <c r="D72" s="69"/>
    </row>
    <row r="73" spans="1:4" ht="17.25" thickBot="1" x14ac:dyDescent="0.3">
      <c r="A73" s="67" t="s">
        <v>149</v>
      </c>
      <c r="B73" s="68">
        <v>20</v>
      </c>
      <c r="C73" s="69"/>
      <c r="D73" s="69"/>
    </row>
    <row r="74" spans="1:4" ht="17.25" thickBot="1" x14ac:dyDescent="0.3">
      <c r="A74" s="67" t="s">
        <v>150</v>
      </c>
      <c r="B74" s="68">
        <v>15</v>
      </c>
      <c r="C74" s="69"/>
      <c r="D74" s="69"/>
    </row>
    <row r="75" spans="1:4" ht="17.25" thickBot="1" x14ac:dyDescent="0.3">
      <c r="A75" s="67" t="s">
        <v>151</v>
      </c>
      <c r="B75" s="68">
        <v>3</v>
      </c>
      <c r="C75" s="69"/>
      <c r="D75" s="69"/>
    </row>
    <row r="76" spans="1:4" ht="17.25" thickBot="1" x14ac:dyDescent="0.3">
      <c r="A76" s="67" t="s">
        <v>152</v>
      </c>
      <c r="B76" s="68">
        <v>3</v>
      </c>
      <c r="C76" s="69"/>
      <c r="D76" s="69"/>
    </row>
    <row r="77" spans="1:4" ht="17.25" thickBot="1" x14ac:dyDescent="0.3">
      <c r="A77" s="67" t="s">
        <v>153</v>
      </c>
      <c r="B77" s="68">
        <v>3</v>
      </c>
      <c r="C77" s="69"/>
      <c r="D77" s="69"/>
    </row>
    <row r="78" spans="1:4" ht="17.25" thickBot="1" x14ac:dyDescent="0.3">
      <c r="A78" s="67" t="s">
        <v>154</v>
      </c>
      <c r="B78" s="68">
        <v>3</v>
      </c>
      <c r="C78" s="69"/>
      <c r="D78" s="69"/>
    </row>
    <row r="79" spans="1:4" ht="17.25" thickBot="1" x14ac:dyDescent="0.3">
      <c r="A79" s="67" t="s">
        <v>155</v>
      </c>
      <c r="B79" s="68">
        <v>3</v>
      </c>
      <c r="C79" s="69"/>
      <c r="D79" s="69"/>
    </row>
    <row r="80" spans="1:4" ht="17.25" thickBot="1" x14ac:dyDescent="0.3">
      <c r="A80" s="67" t="s">
        <v>156</v>
      </c>
      <c r="B80" s="68">
        <v>50</v>
      </c>
      <c r="C80" s="69"/>
      <c r="D80" s="69"/>
    </row>
    <row r="81" spans="1:4" ht="17.25" thickBot="1" x14ac:dyDescent="0.3">
      <c r="A81" s="111" t="s">
        <v>157</v>
      </c>
      <c r="B81" s="112"/>
      <c r="C81" s="113"/>
      <c r="D81" s="70"/>
    </row>
    <row r="82" spans="1:4" ht="17.25" thickBot="1" x14ac:dyDescent="0.3">
      <c r="A82" s="108" t="s">
        <v>158</v>
      </c>
      <c r="B82" s="109"/>
      <c r="C82" s="110"/>
      <c r="D82" s="71" t="s">
        <v>159</v>
      </c>
    </row>
  </sheetData>
  <mergeCells count="3">
    <mergeCell ref="A1:D1"/>
    <mergeCell ref="A81:C81"/>
    <mergeCell ref="A82:C8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CCT SEAC 2023</vt:lpstr>
      <vt:lpstr>Transporte e Alimentação</vt:lpstr>
      <vt:lpstr>Uniforme e EPI</vt:lpstr>
      <vt:lpstr>Lista de Materiais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Cristianne Martins</dc:creator>
  <cp:lastModifiedBy>Cristianne Martins</cp:lastModifiedBy>
  <cp:lastPrinted>2022-01-18T15:32:51Z</cp:lastPrinted>
  <dcterms:created xsi:type="dcterms:W3CDTF">2020-02-14T18:27:38Z</dcterms:created>
  <dcterms:modified xsi:type="dcterms:W3CDTF">2023-11-10T17:22:30Z</dcterms:modified>
</cp:coreProperties>
</file>